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1170" yWindow="0" windowWidth="19320" windowHeight="8115" activeTab="1"/>
  </bookViews>
  <sheets>
    <sheet name="Administrativos" sheetId="1" r:id="rId1"/>
    <sheet name="Fortalecimiento" sheetId="2" r:id="rId2"/>
    <sheet name="Hoja3" sheetId="3" r:id="rId3"/>
    <sheet name="Hoja4" sheetId="4" r:id="rId4"/>
  </sheets>
  <externalReferences>
    <externalReference r:id="rId5"/>
  </externalReferences>
  <definedNames>
    <definedName name="_xlnm.Print_Area" localSheetId="1">Fortalecimiento!$A$31:$U$78</definedName>
  </definedNames>
  <calcPr calcId="162913"/>
</workbook>
</file>

<file path=xl/calcChain.xml><?xml version="1.0" encoding="utf-8"?>
<calcChain xmlns="http://schemas.openxmlformats.org/spreadsheetml/2006/main">
  <c r="I36" i="1" l="1"/>
  <c r="P36" i="1"/>
  <c r="P50" i="1"/>
  <c r="I50" i="1"/>
  <c r="I58" i="1"/>
  <c r="J58" i="1"/>
  <c r="P58" i="1"/>
  <c r="P118" i="1"/>
  <c r="J118" i="1"/>
  <c r="I118" i="1"/>
  <c r="I149" i="1"/>
  <c r="J149" i="1"/>
  <c r="P149" i="1"/>
  <c r="P182" i="1"/>
  <c r="J182" i="1"/>
  <c r="I182" i="1"/>
  <c r="I210" i="1"/>
  <c r="I19" i="2"/>
  <c r="P19" i="2"/>
  <c r="Q19" i="2"/>
  <c r="P70" i="2"/>
  <c r="N70" i="2"/>
  <c r="J70" i="2"/>
  <c r="I70" i="2"/>
  <c r="O60" i="2"/>
  <c r="T60" i="2" s="1"/>
  <c r="T59" i="2"/>
  <c r="O59" i="2"/>
  <c r="O58" i="2"/>
  <c r="T58" i="2" s="1"/>
  <c r="S210" i="1" l="1"/>
  <c r="R210" i="1"/>
  <c r="Q210" i="1"/>
  <c r="P210" i="1"/>
  <c r="N210" i="1"/>
  <c r="M210" i="1"/>
  <c r="L210" i="1"/>
  <c r="K210" i="1"/>
  <c r="J210" i="1"/>
  <c r="O209" i="1"/>
  <c r="T209" i="1" s="1"/>
  <c r="O208" i="1"/>
  <c r="T208" i="1" s="1"/>
  <c r="O207" i="1"/>
  <c r="T207" i="1" s="1"/>
  <c r="O206" i="1"/>
  <c r="T206" i="1" s="1"/>
  <c r="O205" i="1"/>
  <c r="T205" i="1" s="1"/>
  <c r="O204" i="1"/>
  <c r="T204" i="1" s="1"/>
  <c r="O203" i="1"/>
  <c r="T203" i="1" s="1"/>
  <c r="O202" i="1"/>
  <c r="T202" i="1" s="1"/>
  <c r="O201" i="1"/>
  <c r="T201" i="1" s="1"/>
  <c r="O200" i="1"/>
  <c r="T200" i="1" s="1"/>
  <c r="O199" i="1"/>
  <c r="O210" i="1" s="1"/>
  <c r="T199" i="1" l="1"/>
  <c r="T210" i="1" s="1"/>
  <c r="O57" i="2" l="1"/>
  <c r="T57" i="2" s="1"/>
  <c r="O56" i="2"/>
  <c r="T56" i="2" s="1"/>
  <c r="O55" i="2"/>
  <c r="T55" i="2" s="1"/>
  <c r="O61" i="2"/>
  <c r="T61" i="2" s="1"/>
  <c r="O69" i="2" l="1"/>
  <c r="T69" i="2" s="1"/>
  <c r="O64" i="2"/>
  <c r="T64" i="2" s="1"/>
  <c r="A833" i="3"/>
  <c r="B839" i="3"/>
  <c r="B841" i="3" s="1"/>
  <c r="B843" i="3" s="1"/>
  <c r="B845" i="3" s="1"/>
  <c r="B847" i="3" s="1"/>
  <c r="O54" i="2" l="1"/>
  <c r="T54" i="2" s="1"/>
  <c r="O53" i="2" l="1"/>
  <c r="T53" i="2" s="1"/>
  <c r="O52" i="2"/>
  <c r="T52" i="2" s="1"/>
  <c r="S182" i="1"/>
  <c r="R182" i="1"/>
  <c r="Q182" i="1"/>
  <c r="K182" i="1"/>
  <c r="M182" i="1"/>
  <c r="N182" i="1"/>
  <c r="O181" i="1"/>
  <c r="T181" i="1" s="1"/>
  <c r="B823" i="3"/>
  <c r="A817" i="3"/>
  <c r="B825" i="3"/>
  <c r="B827" i="3" s="1"/>
  <c r="B829" i="3" s="1"/>
  <c r="A800" i="3"/>
  <c r="B806" i="3"/>
  <c r="B808" i="3" s="1"/>
  <c r="B810" i="3" s="1"/>
  <c r="B812" i="3" s="1"/>
  <c r="B788" i="3"/>
  <c r="A784" i="3"/>
  <c r="B790" i="3"/>
  <c r="B792" i="3" s="1"/>
  <c r="B794" i="3" s="1"/>
  <c r="B796" i="3" s="1"/>
  <c r="B772" i="3"/>
  <c r="A768" i="3"/>
  <c r="B774" i="3"/>
  <c r="B776" i="3" s="1"/>
  <c r="B778" i="3" s="1"/>
  <c r="B780" i="3" s="1"/>
  <c r="B755" i="3"/>
  <c r="A751" i="3"/>
  <c r="B757" i="3"/>
  <c r="B759" i="3" s="1"/>
  <c r="B761" i="3" s="1"/>
  <c r="B763" i="3" s="1"/>
  <c r="B740" i="3"/>
  <c r="A736" i="3"/>
  <c r="B742" i="3"/>
  <c r="B744" i="3" s="1"/>
  <c r="B746" i="3" s="1"/>
  <c r="B748" i="3" s="1"/>
  <c r="B724" i="3"/>
  <c r="A720" i="3"/>
  <c r="B726" i="3"/>
  <c r="B728" i="3" s="1"/>
  <c r="B730" i="3" s="1"/>
  <c r="B732" i="3" s="1"/>
  <c r="B708" i="3"/>
  <c r="A704" i="3"/>
  <c r="B710" i="3"/>
  <c r="B712" i="3" s="1"/>
  <c r="B714" i="3" s="1"/>
  <c r="B716" i="3" s="1"/>
  <c r="B693" i="3"/>
  <c r="A689" i="3"/>
  <c r="B695" i="3"/>
  <c r="B697" i="3" s="1"/>
  <c r="B699" i="3" s="1"/>
  <c r="B701" i="3" s="1"/>
  <c r="B677" i="3"/>
  <c r="A673" i="3"/>
  <c r="B679" i="3"/>
  <c r="B681" i="3" s="1"/>
  <c r="B683" i="3" s="1"/>
  <c r="B685" i="3" s="1"/>
  <c r="B662" i="3"/>
  <c r="A658" i="3"/>
  <c r="B664" i="3"/>
  <c r="B666" i="3" s="1"/>
  <c r="B668" i="3" s="1"/>
  <c r="B670" i="3" s="1"/>
  <c r="B646" i="3"/>
  <c r="A642" i="3"/>
  <c r="B648" i="3"/>
  <c r="B650" i="3" s="1"/>
  <c r="B652" i="3" s="1"/>
  <c r="B654" i="3" s="1"/>
  <c r="B631" i="3"/>
  <c r="A627" i="3"/>
  <c r="B633" i="3"/>
  <c r="B635" i="3" s="1"/>
  <c r="B637" i="3" s="1"/>
  <c r="B639" i="3" s="1"/>
  <c r="B615" i="3"/>
  <c r="A611" i="3"/>
  <c r="B617" i="3"/>
  <c r="B619" i="3" s="1"/>
  <c r="B621" i="3" s="1"/>
  <c r="B623" i="3" s="1"/>
  <c r="B600" i="3"/>
  <c r="A596" i="3"/>
  <c r="B602" i="3"/>
  <c r="B604" i="3" s="1"/>
  <c r="B606" i="3" s="1"/>
  <c r="B608" i="3" s="1"/>
  <c r="B584" i="3"/>
  <c r="A580" i="3"/>
  <c r="B586" i="3"/>
  <c r="B588" i="3" s="1"/>
  <c r="B590" i="3" s="1"/>
  <c r="B592" i="3" s="1"/>
  <c r="B569" i="3"/>
  <c r="A565" i="3"/>
  <c r="B571" i="3"/>
  <c r="B573" i="3" s="1"/>
  <c r="B575" i="3" s="1"/>
  <c r="B577" i="3" s="1"/>
  <c r="B553" i="3"/>
  <c r="A549" i="3"/>
  <c r="B555" i="3"/>
  <c r="B557" i="3" s="1"/>
  <c r="B559" i="3" s="1"/>
  <c r="B561" i="3" s="1"/>
  <c r="B538" i="3"/>
  <c r="A534" i="3"/>
  <c r="B540" i="3"/>
  <c r="B542" i="3" s="1"/>
  <c r="B544" i="3" s="1"/>
  <c r="B546" i="3" s="1"/>
  <c r="B523" i="3"/>
  <c r="B525" i="3" s="1"/>
  <c r="B527" i="3" s="1"/>
  <c r="B529" i="3" s="1"/>
  <c r="B531" i="3" s="1"/>
  <c r="A519" i="3"/>
  <c r="B509" i="3"/>
  <c r="A505" i="3"/>
  <c r="B511" i="3"/>
  <c r="B513" i="3" s="1"/>
  <c r="B515" i="3" s="1"/>
  <c r="B517" i="3" s="1"/>
  <c r="B494" i="3"/>
  <c r="A490" i="3"/>
  <c r="B496" i="3"/>
  <c r="B498" i="3" s="1"/>
  <c r="B500" i="3" s="1"/>
  <c r="B502" i="3" s="1"/>
  <c r="B479" i="3"/>
  <c r="A475" i="3"/>
  <c r="B481" i="3"/>
  <c r="B483" i="3" s="1"/>
  <c r="B485" i="3" s="1"/>
  <c r="B487" i="3" s="1"/>
  <c r="B464" i="3"/>
  <c r="A460" i="3"/>
  <c r="B466" i="3"/>
  <c r="B468" i="3" s="1"/>
  <c r="B470" i="3" s="1"/>
  <c r="B472" i="3" s="1"/>
  <c r="B449" i="3"/>
  <c r="A445" i="3"/>
  <c r="B451" i="3"/>
  <c r="B453" i="3" s="1"/>
  <c r="B455" i="3" s="1"/>
  <c r="B457" i="3" s="1"/>
  <c r="B434" i="3"/>
  <c r="A430" i="3"/>
  <c r="B436" i="3"/>
  <c r="B438" i="3" s="1"/>
  <c r="B440" i="3" s="1"/>
  <c r="B442" i="3" s="1"/>
  <c r="B419" i="3"/>
  <c r="A415" i="3"/>
  <c r="B421" i="3"/>
  <c r="B423" i="3" s="1"/>
  <c r="B425" i="3" s="1"/>
  <c r="B427" i="3" s="1"/>
  <c r="B404" i="3"/>
  <c r="A400" i="3"/>
  <c r="B406" i="3"/>
  <c r="B408" i="3" s="1"/>
  <c r="B410" i="3" s="1"/>
  <c r="B412" i="3" s="1"/>
  <c r="B389" i="3"/>
  <c r="A385" i="3"/>
  <c r="B391" i="3"/>
  <c r="B393" i="3" s="1"/>
  <c r="B395" i="3" s="1"/>
  <c r="B397" i="3" s="1"/>
  <c r="B372" i="3"/>
  <c r="A368" i="3"/>
  <c r="B374" i="3"/>
  <c r="B376" i="3" s="1"/>
  <c r="B378" i="3" s="1"/>
  <c r="B380" i="3" s="1"/>
  <c r="B357" i="3"/>
  <c r="A353" i="3"/>
  <c r="B359" i="3"/>
  <c r="B361" i="3" s="1"/>
  <c r="B363" i="3" s="1"/>
  <c r="B365" i="3" s="1"/>
  <c r="B342" i="3"/>
  <c r="B344" i="3" s="1"/>
  <c r="B346" i="3" s="1"/>
  <c r="B348" i="3" s="1"/>
  <c r="B350" i="3" s="1"/>
  <c r="A338" i="3"/>
  <c r="B327" i="3"/>
  <c r="A323" i="3"/>
  <c r="B329" i="3"/>
  <c r="B331" i="3" s="1"/>
  <c r="B333" i="3" s="1"/>
  <c r="B335" i="3" s="1"/>
  <c r="B312" i="3"/>
  <c r="A308" i="3"/>
  <c r="B314" i="3"/>
  <c r="B316" i="3" s="1"/>
  <c r="B318" i="3" s="1"/>
  <c r="B320" i="3" s="1"/>
  <c r="B297" i="3"/>
  <c r="B299" i="3" s="1"/>
  <c r="B301" i="3" s="1"/>
  <c r="B303" i="3" s="1"/>
  <c r="B305" i="3" s="1"/>
  <c r="A293" i="3"/>
  <c r="B283" i="3" l="1"/>
  <c r="A279" i="3"/>
  <c r="B285" i="3"/>
  <c r="B287" i="3" s="1"/>
  <c r="B289" i="3" s="1"/>
  <c r="B291" i="3" s="1"/>
  <c r="B268" i="3"/>
  <c r="B270" i="3" s="1"/>
  <c r="B272" i="3" s="1"/>
  <c r="B274" i="3" s="1"/>
  <c r="B276" i="3" s="1"/>
  <c r="A264" i="3"/>
  <c r="B253" i="3"/>
  <c r="B255" i="3" s="1"/>
  <c r="B257" i="3" s="1"/>
  <c r="B259" i="3" s="1"/>
  <c r="B261" i="3" s="1"/>
  <c r="A249" i="3"/>
  <c r="B238" i="3"/>
  <c r="B240" i="3" s="1"/>
  <c r="B242" i="3" s="1"/>
  <c r="B244" i="3" s="1"/>
  <c r="B246" i="3" s="1"/>
  <c r="A234" i="3"/>
  <c r="B223" i="3"/>
  <c r="B225" i="3" s="1"/>
  <c r="B227" i="3" s="1"/>
  <c r="B229" i="3" s="1"/>
  <c r="B231" i="3" s="1"/>
  <c r="A219" i="3"/>
  <c r="B208" i="3"/>
  <c r="B210" i="3" s="1"/>
  <c r="B212" i="3" s="1"/>
  <c r="B214" i="3" s="1"/>
  <c r="B216" i="3" s="1"/>
  <c r="A204" i="3"/>
  <c r="B193" i="3"/>
  <c r="B195" i="3" s="1"/>
  <c r="B197" i="3" s="1"/>
  <c r="B199" i="3" s="1"/>
  <c r="B201" i="3" s="1"/>
  <c r="A189" i="3"/>
  <c r="B178" i="3"/>
  <c r="A174" i="3"/>
  <c r="B180" i="3"/>
  <c r="B182" i="3" s="1"/>
  <c r="B184" i="3" s="1"/>
  <c r="B186" i="3" s="1"/>
  <c r="B164" i="3"/>
  <c r="A160" i="3"/>
  <c r="B166" i="3"/>
  <c r="B168" i="3" s="1"/>
  <c r="B170" i="3" s="1"/>
  <c r="B172" i="3" s="1"/>
  <c r="B149" i="3"/>
  <c r="A145" i="3"/>
  <c r="B151" i="3" l="1"/>
  <c r="B153" i="3" s="1"/>
  <c r="B155" i="3" s="1"/>
  <c r="B157" i="3" s="1"/>
  <c r="B134" i="3"/>
  <c r="A130" i="3"/>
  <c r="B120" i="3"/>
  <c r="A118" i="3"/>
  <c r="A102" i="3" l="1"/>
  <c r="B92" i="3"/>
  <c r="B94" i="3" s="1"/>
  <c r="B96" i="3" s="1"/>
  <c r="B98" i="3" s="1"/>
  <c r="B100" i="3" s="1"/>
  <c r="A88" i="3"/>
  <c r="B78" i="3"/>
  <c r="B80" i="3" s="1"/>
  <c r="B82" i="3" s="1"/>
  <c r="B84" i="3" s="1"/>
  <c r="B86" i="3" s="1"/>
  <c r="A74" i="3"/>
  <c r="B64" i="3"/>
  <c r="A60" i="3"/>
  <c r="B50" i="3"/>
  <c r="B52" i="3" s="1"/>
  <c r="B54" i="3" s="1"/>
  <c r="B56" i="3" s="1"/>
  <c r="B58" i="3" s="1"/>
  <c r="A46" i="3"/>
  <c r="B36" i="3"/>
  <c r="B38" i="3" s="1"/>
  <c r="B40" i="3" s="1"/>
  <c r="B42" i="3" s="1"/>
  <c r="B44" i="3" s="1"/>
  <c r="A32" i="3"/>
  <c r="B136" i="3"/>
  <c r="B138" i="3" s="1"/>
  <c r="B140" i="3" s="1"/>
  <c r="B142" i="3" s="1"/>
  <c r="B122" i="3"/>
  <c r="B124" i="3" s="1"/>
  <c r="B126" i="3" s="1"/>
  <c r="B128" i="3" s="1"/>
  <c r="B108" i="3"/>
  <c r="B110" i="3" s="1"/>
  <c r="B112" i="3" s="1"/>
  <c r="B114" i="3" s="1"/>
  <c r="F111" i="3" s="1"/>
  <c r="B66" i="3"/>
  <c r="B68" i="3" s="1"/>
  <c r="B70" i="3" s="1"/>
  <c r="B72" i="3" s="1"/>
  <c r="B21" i="3"/>
  <c r="A17" i="3"/>
  <c r="B23" i="3"/>
  <c r="B25" i="3" s="1"/>
  <c r="B27" i="3" s="1"/>
  <c r="B29" i="3" s="1"/>
  <c r="B5" i="3"/>
  <c r="B7" i="3"/>
  <c r="B9" i="3" s="1"/>
  <c r="B11" i="3" s="1"/>
  <c r="B13" i="3" s="1"/>
  <c r="A1" i="3"/>
  <c r="O51" i="2" l="1"/>
  <c r="T51" i="2" s="1"/>
  <c r="O50" i="2" l="1"/>
  <c r="T50" i="2" s="1"/>
  <c r="O79" i="1"/>
  <c r="T79" i="1" s="1"/>
  <c r="O49" i="2" l="1"/>
  <c r="T49" i="2" s="1"/>
  <c r="O48" i="2" l="1"/>
  <c r="T48" i="2" s="1"/>
  <c r="O47" i="2"/>
  <c r="T47" i="2" s="1"/>
  <c r="O46" i="2"/>
  <c r="T46" i="2" l="1"/>
  <c r="M70" i="2"/>
  <c r="M118" i="1"/>
  <c r="M50" i="1"/>
  <c r="M36" i="1"/>
  <c r="O45" i="2"/>
  <c r="T45" i="2" s="1"/>
  <c r="O11" i="2"/>
  <c r="T11" i="2" s="1"/>
  <c r="O11" i="1" l="1"/>
  <c r="T11" i="1" s="1"/>
  <c r="O180" i="1" l="1"/>
  <c r="T180" i="1" s="1"/>
  <c r="O44" i="2" l="1"/>
  <c r="T44" i="2" s="1"/>
  <c r="O179" i="1" l="1"/>
  <c r="T179" i="1" s="1"/>
  <c r="O141" i="1" l="1"/>
  <c r="T141" i="1" s="1"/>
  <c r="O142" i="1"/>
  <c r="O143" i="1"/>
  <c r="N58" i="1" l="1"/>
  <c r="M58" i="1"/>
  <c r="M120" i="1" s="1"/>
  <c r="O43" i="2"/>
  <c r="T43" i="2" s="1"/>
  <c r="O63" i="2"/>
  <c r="T63" i="2" s="1"/>
  <c r="O62" i="2"/>
  <c r="T62" i="2" s="1"/>
  <c r="L58" i="1" l="1"/>
  <c r="Q70" i="2"/>
  <c r="S70" i="2"/>
  <c r="R70" i="2"/>
  <c r="K70" i="2"/>
  <c r="L70" i="2"/>
  <c r="O68" i="2"/>
  <c r="T68" i="2" s="1"/>
  <c r="O178" i="1"/>
  <c r="T178" i="1" s="1"/>
  <c r="L19" i="2" l="1"/>
  <c r="N19" i="2"/>
  <c r="M19" i="2"/>
  <c r="J19" i="2"/>
  <c r="K19" i="2"/>
  <c r="L36" i="1" l="1"/>
  <c r="L50" i="1"/>
  <c r="K58" i="1"/>
  <c r="L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118" i="1" s="1"/>
  <c r="T74" i="1"/>
  <c r="O54" i="1"/>
  <c r="O55" i="1"/>
  <c r="O56" i="1"/>
  <c r="O57" i="1"/>
  <c r="O53" i="1"/>
  <c r="O58" i="1" s="1"/>
  <c r="O40" i="1"/>
  <c r="O41" i="1"/>
  <c r="O42" i="1"/>
  <c r="O43" i="1"/>
  <c r="O44" i="1"/>
  <c r="O45" i="1"/>
  <c r="O46" i="1"/>
  <c r="O47" i="1"/>
  <c r="O48" i="1"/>
  <c r="O49" i="1"/>
  <c r="O39" i="1"/>
  <c r="O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6" i="1"/>
  <c r="O36" i="1" s="1"/>
  <c r="O50" i="1" l="1"/>
  <c r="L120" i="1"/>
  <c r="T73" i="1"/>
  <c r="O177" i="1"/>
  <c r="T177" i="1" s="1"/>
  <c r="T82" i="1" l="1"/>
  <c r="O12" i="2"/>
  <c r="T12" i="2" s="1"/>
  <c r="O176" i="1" l="1"/>
  <c r="T176" i="1" s="1"/>
  <c r="O42" i="2" l="1"/>
  <c r="T42" i="2" s="1"/>
  <c r="T57" i="1" l="1"/>
  <c r="O41" i="2"/>
  <c r="T41" i="2" s="1"/>
  <c r="O40" i="2"/>
  <c r="O175" i="1"/>
  <c r="T175" i="1" s="1"/>
  <c r="T40" i="2" l="1"/>
  <c r="T70" i="1"/>
  <c r="T112" i="1"/>
  <c r="T113" i="1"/>
  <c r="T111" i="1"/>
  <c r="T110" i="1"/>
  <c r="T100" i="1"/>
  <c r="T98" i="1"/>
  <c r="T96" i="1"/>
  <c r="T117" i="1"/>
  <c r="T106" i="1"/>
  <c r="T83" i="1"/>
  <c r="T107" i="1"/>
  <c r="T116" i="1" l="1"/>
  <c r="T103" i="1"/>
  <c r="T115" i="1"/>
  <c r="T56" i="1"/>
  <c r="T99" i="1"/>
  <c r="O18" i="2"/>
  <c r="T18" i="2" s="1"/>
  <c r="T28" i="1"/>
  <c r="T27" i="1" l="1"/>
  <c r="O6" i="2" l="1"/>
  <c r="T31" i="1"/>
  <c r="T88" i="1"/>
  <c r="T62" i="1"/>
  <c r="T6" i="2" l="1"/>
  <c r="O67" i="2"/>
  <c r="T67" i="2" s="1"/>
  <c r="O66" i="2"/>
  <c r="T66" i="2" s="1"/>
  <c r="O65" i="2"/>
  <c r="T65" i="2" s="1"/>
  <c r="O174" i="1" l="1"/>
  <c r="T174" i="1" s="1"/>
  <c r="O37" i="2" l="1"/>
  <c r="O38" i="2"/>
  <c r="T38" i="2" s="1"/>
  <c r="O39" i="2"/>
  <c r="T39" i="2" s="1"/>
  <c r="Q118" i="1"/>
  <c r="R118" i="1"/>
  <c r="S118" i="1"/>
  <c r="O70" i="2" l="1"/>
  <c r="T37" i="2"/>
  <c r="T70" i="2" s="1"/>
  <c r="I120" i="1" l="1"/>
  <c r="P120" i="1"/>
  <c r="S50" i="1"/>
  <c r="R50" i="1"/>
  <c r="Q50" i="1"/>
  <c r="N50" i="1"/>
  <c r="K50" i="1"/>
  <c r="J50" i="1"/>
  <c r="N36" i="1"/>
  <c r="K36" i="1"/>
  <c r="J36" i="1"/>
  <c r="T45" i="1"/>
  <c r="K120" i="1" l="1"/>
  <c r="J120" i="1"/>
  <c r="T95" i="1" l="1"/>
  <c r="O170" i="1" l="1"/>
  <c r="T170" i="1" s="1"/>
  <c r="O7" i="2"/>
  <c r="T7" i="2" l="1"/>
  <c r="O10" i="2" l="1"/>
  <c r="T10" i="2" s="1"/>
  <c r="T46" i="1" l="1"/>
  <c r="T72" i="1" l="1"/>
  <c r="T30" i="1"/>
  <c r="T94" i="1"/>
  <c r="T92" i="1"/>
  <c r="T91" i="1"/>
  <c r="T90" i="1"/>
  <c r="T93" i="1" l="1"/>
  <c r="T85" i="1"/>
  <c r="T66" i="1" l="1"/>
  <c r="T65" i="1"/>
  <c r="T63" i="1"/>
  <c r="T54" i="1"/>
  <c r="T33" i="1"/>
  <c r="T9" i="1" l="1"/>
  <c r="O169" i="1"/>
  <c r="T169" i="1" s="1"/>
  <c r="O171" i="1"/>
  <c r="T171" i="1" s="1"/>
  <c r="O172" i="1"/>
  <c r="T172" i="1" s="1"/>
  <c r="O173" i="1"/>
  <c r="T173" i="1" s="1"/>
  <c r="O168" i="1"/>
  <c r="O182" i="1" s="1"/>
  <c r="O136" i="1"/>
  <c r="T136" i="1" s="1"/>
  <c r="O137" i="1"/>
  <c r="T137" i="1" s="1"/>
  <c r="O138" i="1"/>
  <c r="T138" i="1" s="1"/>
  <c r="O139" i="1"/>
  <c r="T139" i="1" s="1"/>
  <c r="O140" i="1"/>
  <c r="T140" i="1" s="1"/>
  <c r="T142" i="1"/>
  <c r="T143" i="1"/>
  <c r="O144" i="1"/>
  <c r="T144" i="1" s="1"/>
  <c r="O145" i="1"/>
  <c r="T145" i="1" s="1"/>
  <c r="O146" i="1"/>
  <c r="T146" i="1" s="1"/>
  <c r="O147" i="1"/>
  <c r="T147" i="1" s="1"/>
  <c r="O148" i="1"/>
  <c r="T148" i="1" s="1"/>
  <c r="O135" i="1"/>
  <c r="K149" i="1"/>
  <c r="M149" i="1"/>
  <c r="N149" i="1"/>
  <c r="Q149" i="1"/>
  <c r="R149" i="1"/>
  <c r="S149" i="1"/>
  <c r="T64" i="1"/>
  <c r="T67" i="1"/>
  <c r="T68" i="1"/>
  <c r="T69" i="1"/>
  <c r="T71" i="1"/>
  <c r="T75" i="1"/>
  <c r="T76" i="1"/>
  <c r="T77" i="1"/>
  <c r="T78" i="1"/>
  <c r="T80" i="1"/>
  <c r="T81" i="1"/>
  <c r="T84" i="1"/>
  <c r="T87" i="1"/>
  <c r="T89" i="1"/>
  <c r="T97" i="1"/>
  <c r="T101" i="1"/>
  <c r="T102" i="1"/>
  <c r="T104" i="1"/>
  <c r="T105" i="1"/>
  <c r="T108" i="1"/>
  <c r="T109" i="1"/>
  <c r="T114" i="1"/>
  <c r="T61" i="1"/>
  <c r="T55" i="1"/>
  <c r="Q58" i="1"/>
  <c r="R58" i="1"/>
  <c r="S58" i="1"/>
  <c r="Q36" i="1"/>
  <c r="R36" i="1"/>
  <c r="S36" i="1"/>
  <c r="T40" i="1"/>
  <c r="T41" i="1"/>
  <c r="T42" i="1"/>
  <c r="T43" i="1"/>
  <c r="T44" i="1"/>
  <c r="T47" i="1"/>
  <c r="T48" i="1"/>
  <c r="T49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9" i="1"/>
  <c r="T32" i="1"/>
  <c r="T34" i="1"/>
  <c r="T35" i="1"/>
  <c r="O149" i="1" l="1"/>
  <c r="T6" i="1"/>
  <c r="T36" i="1" s="1"/>
  <c r="T86" i="1"/>
  <c r="T118" i="1" s="1"/>
  <c r="S120" i="1"/>
  <c r="R120" i="1"/>
  <c r="Q120" i="1"/>
  <c r="T168" i="1"/>
  <c r="T182" i="1" s="1"/>
  <c r="T53" i="1"/>
  <c r="T58" i="1" s="1"/>
  <c r="T135" i="1"/>
  <c r="T149" i="1" s="1"/>
  <c r="N120" i="1"/>
  <c r="T39" i="1"/>
  <c r="T50" i="1" s="1"/>
  <c r="S19" i="2"/>
  <c r="R19" i="2"/>
  <c r="O17" i="2"/>
  <c r="T17" i="2" s="1"/>
  <c r="O16" i="2"/>
  <c r="T16" i="2" s="1"/>
  <c r="O15" i="2"/>
  <c r="T15" i="2" s="1"/>
  <c r="O14" i="2"/>
  <c r="O13" i="2"/>
  <c r="T13" i="2" s="1"/>
  <c r="O9" i="2"/>
  <c r="O8" i="2"/>
  <c r="O19" i="2" s="1"/>
  <c r="T14" i="2" l="1"/>
  <c r="O120" i="1"/>
  <c r="T9" i="2"/>
  <c r="T8" i="2"/>
  <c r="T19" i="2" s="1"/>
  <c r="T120" i="1"/>
  <c r="U83" i="2" l="1"/>
</calcChain>
</file>

<file path=xl/sharedStrings.xml><?xml version="1.0" encoding="utf-8"?>
<sst xmlns="http://schemas.openxmlformats.org/spreadsheetml/2006/main" count="2079" uniqueCount="552">
  <si>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</si>
  <si>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</si>
  <si>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</si>
  <si>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</si>
  <si>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</si>
  <si>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</si>
  <si>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</si>
  <si>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</si>
  <si>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</si>
  <si>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</si>
  <si>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</si>
  <si>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</si>
  <si>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</si>
  <si>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</si>
  <si>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</si>
  <si>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</si>
  <si>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</si>
  <si>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</si>
  <si>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</si>
  <si>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</si>
  <si>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</si>
  <si>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</si>
  <si>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</si>
  <si>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</si>
  <si>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</si>
  <si>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</si>
  <si>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</si>
  <si>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</si>
  <si>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</si>
  <si>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</si>
  <si>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</si>
  <si>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</si>
  <si>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</si>
  <si>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</si>
  <si>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</si>
  <si>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</si>
  <si>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</si>
  <si>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</si>
  <si>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</si>
  <si>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</si>
  <si>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</si>
  <si>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</si>
  <si>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</si>
  <si>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</si>
  <si>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</si>
  <si>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</si>
  <si>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</si>
  <si>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</si>
  <si>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</si>
  <si>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</si>
  <si>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</si>
  <si>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</si>
  <si>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</si>
  <si>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RICARDO MALDONADO MARTINEZ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</si>
  <si>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</si>
  <si>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</si>
  <si>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</si>
  <si>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</si>
  <si>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</si>
  <si>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</si>
  <si>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</si>
  <si>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</si>
  <si>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</si>
  <si>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</si>
  <si>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</si>
  <si>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</si>
  <si>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</si>
  <si>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</si>
  <si>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CARLOS HERNANDEZ SUAREZ</t>
  </si>
  <si>
    <t>DIRECTOR GENERAL</t>
  </si>
  <si>
    <t>JUZGADO MUNICIPAL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</si>
  <si>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</si>
  <si>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</si>
  <si>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</si>
  <si>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</si>
  <si>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</si>
  <si>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</si>
  <si>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</si>
  <si>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</si>
  <si>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</si>
  <si>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</si>
  <si>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</si>
  <si>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IVONNE ARACELI MURILLO AGUILAR</t>
  </si>
  <si>
    <t>JOEL ALEJANDRO GARCIA VELAZQUEZ</t>
  </si>
  <si>
    <t>5111-300-201</t>
  </si>
  <si>
    <t>15 DE JULIO 2015</t>
  </si>
  <si>
    <t>HECTOR HUGO GUTIERREZ CERVANTES</t>
  </si>
  <si>
    <t>JURIDICO</t>
  </si>
  <si>
    <t>MARTIN HERNANDEZ LOPEZ</t>
  </si>
  <si>
    <t>JONATHAN LEVI PACHECO IBARRA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</si>
  <si>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</si>
  <si>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</si>
  <si>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</si>
  <si>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</si>
  <si>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</si>
  <si>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</si>
  <si>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</si>
  <si>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</si>
  <si>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</si>
  <si>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</si>
  <si>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</si>
  <si>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</si>
  <si>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</si>
  <si>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</si>
  <si>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</si>
  <si>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</si>
  <si>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</si>
  <si>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</si>
  <si>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</si>
  <si>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</si>
  <si>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</si>
  <si>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</si>
  <si>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</si>
  <si>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</si>
  <si>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</si>
  <si>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</si>
  <si>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</si>
  <si>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</si>
  <si>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</si>
  <si>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</si>
  <si>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</si>
  <si>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</si>
  <si>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</si>
  <si>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</si>
  <si>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</si>
  <si>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</si>
  <si>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</si>
  <si>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</si>
  <si>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</si>
  <si>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</si>
  <si>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</si>
  <si>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</si>
  <si>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</si>
  <si>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</si>
  <si>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</si>
  <si>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</si>
  <si>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</si>
  <si>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GABRIELA ANAISABEL CARRILLO LOPEZ</t>
  </si>
  <si>
    <t>16 DE FEBRERO 2015</t>
  </si>
  <si>
    <t>OFELIA LUQUE MUÑOZ</t>
  </si>
  <si>
    <t>INSTITUTO DE LA MUJER, INSTITUTO DE LA JUVENTUD</t>
  </si>
  <si>
    <t>OSCAR ESCORCIA VILLALOBOS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</si>
  <si>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</si>
  <si>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</si>
  <si>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</si>
  <si>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</si>
  <si>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</si>
  <si>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</si>
  <si>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</si>
  <si>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</si>
  <si>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</si>
  <si>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</si>
  <si>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</si>
  <si>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</si>
  <si>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</si>
  <si>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DIEGO RAUL ZAVALA HERNANDEZ</t>
  </si>
  <si>
    <t>16 DE ENERO 2015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</si>
  <si>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</si>
  <si>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</si>
  <si>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</si>
  <si>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</si>
  <si>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</si>
  <si>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</si>
  <si>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</si>
  <si>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</si>
  <si>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</si>
  <si>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</si>
  <si>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</si>
  <si>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</si>
  <si>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VELAZQUEZ TORRES</t>
  </si>
  <si>
    <t>MIGUEL ANGEL VENEGAS GARCIA</t>
  </si>
  <si>
    <t xml:space="preserve">RAFAEL HERMOSILLO BOTELLO </t>
  </si>
  <si>
    <t>MARTIN SANTIAGO RODRIGUEZ MORENO</t>
  </si>
  <si>
    <t>MARISOL CARMONA NUÑO</t>
  </si>
  <si>
    <t>RAFAEL VELAZQUEZ LOPEZ</t>
  </si>
  <si>
    <t>MECANICO</t>
  </si>
  <si>
    <t>03 DE NOVIEMBRE 2015</t>
  </si>
  <si>
    <t>EVARISTO MADRIGAL RODRIGUEZ</t>
  </si>
  <si>
    <t>RODOLFO CESAR  MUNGUIA BELTRAN</t>
  </si>
  <si>
    <t>JULIO CESAR CURIEL PEREZ</t>
  </si>
  <si>
    <t>ROBERTO GONZALEZ MORENO</t>
  </si>
  <si>
    <t>OSCAR PRECIADO MUÑIZ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</si>
  <si>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</si>
  <si>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</si>
  <si>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</si>
  <si>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</si>
  <si>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</si>
  <si>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</si>
  <si>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</si>
  <si>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</si>
  <si>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</si>
  <si>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</si>
  <si>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</si>
  <si>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</si>
  <si>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</si>
  <si>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</si>
  <si>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</si>
  <si>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</si>
  <si>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</si>
  <si>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</si>
  <si>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J. REFUGIO ACEVES PEREZ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</si>
  <si>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</si>
  <si>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</si>
  <si>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</si>
  <si>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</si>
  <si>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</si>
  <si>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</si>
  <si>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</si>
  <si>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</si>
  <si>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</si>
  <si>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</si>
  <si>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</si>
  <si>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</si>
  <si>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</si>
  <si>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</si>
  <si>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</si>
  <si>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</si>
  <si>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</si>
  <si>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</si>
  <si>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</si>
  <si>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</si>
  <si>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</si>
  <si>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</si>
  <si>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</si>
  <si>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 xml:space="preserve">MA. DE JESUS VENEGAS TAPIA </t>
  </si>
  <si>
    <t>GREGORIO MEJIA VAZQUEZ</t>
  </si>
  <si>
    <t>ROGELIO MORENO MEJIA</t>
  </si>
  <si>
    <t>GERARDO PASOS RAMIREZ</t>
  </si>
  <si>
    <t xml:space="preserve">PARQUES Y JARDINES </t>
  </si>
  <si>
    <t>ASEO PUBLICO (SERVICIOS GENERALES)</t>
  </si>
  <si>
    <t xml:space="preserve">LUCILA GUTIERREZ CRUZ  </t>
  </si>
  <si>
    <t xml:space="preserve">AGUA POTABLE </t>
  </si>
  <si>
    <t>ROGELIO MARQUEZ HERNANDEZ</t>
  </si>
  <si>
    <t>ALESSANDRA MONSERRATH MARTINEZ TERAN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</si>
  <si>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</si>
  <si>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</si>
  <si>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</si>
  <si>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</si>
  <si>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</si>
  <si>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</si>
  <si>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</si>
  <si>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POLICIA DE LINEA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</si>
  <si>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</si>
  <si>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</si>
  <si>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</si>
  <si>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</si>
  <si>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</si>
  <si>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</si>
  <si>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</si>
  <si>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</si>
  <si>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</si>
  <si>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</si>
  <si>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</si>
  <si>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</si>
  <si>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</si>
  <si>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</si>
  <si>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</si>
  <si>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</si>
  <si>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</si>
  <si>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</si>
  <si>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</si>
  <si>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</si>
  <si>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</si>
  <si>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</si>
  <si>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</si>
  <si>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</si>
  <si>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</si>
  <si>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</si>
  <si>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</si>
  <si>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</si>
  <si>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</si>
  <si>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</si>
  <si>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</si>
  <si>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</si>
  <si>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</si>
  <si>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</si>
  <si>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JAY-11-02015-18/01</t>
  </si>
  <si>
    <t>JAY-12-02015-18/01</t>
  </si>
  <si>
    <t>JAY-13-02015-18/01</t>
  </si>
  <si>
    <t>JOM-01-02015-18/01</t>
  </si>
  <si>
    <t>JCU-02-02015-18/03</t>
  </si>
  <si>
    <t>JCU-03-02015-18/03</t>
  </si>
  <si>
    <t>JJM-01-02015-18/01</t>
  </si>
  <si>
    <t>JPT-01-02015-18/01</t>
  </si>
  <si>
    <t>JRC-01-02015-18/01</t>
  </si>
  <si>
    <t>JDS-01-02015-18/01</t>
  </si>
  <si>
    <t>JDS-02-02015-18/03</t>
  </si>
  <si>
    <t>JJU-01-02015-18/01</t>
  </si>
  <si>
    <t>JJU-02-02015-18/03</t>
  </si>
  <si>
    <t>JCS-01-02015-18/01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</si>
  <si>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</si>
  <si>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</si>
  <si>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</si>
  <si>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</si>
  <si>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</si>
  <si>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</si>
  <si>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</si>
  <si>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</si>
  <si>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</si>
  <si>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</si>
  <si>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</si>
  <si>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</si>
  <si>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</si>
  <si>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</si>
  <si>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</si>
  <si>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</si>
  <si>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</si>
  <si>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JDR-02-02015-18/03</t>
  </si>
  <si>
    <t>JIM-01-02015-18/01</t>
  </si>
  <si>
    <t>JSM-01-02015-18/02</t>
  </si>
  <si>
    <t>JSM-02-02015-18/02</t>
  </si>
  <si>
    <t>JSM-03-02015-18/02</t>
  </si>
  <si>
    <t>JSM-04-02015-18/02</t>
  </si>
  <si>
    <t>JSM-05-02015-18/03</t>
  </si>
  <si>
    <t>JMS-08-02015-18/03</t>
  </si>
  <si>
    <t>JSM-09-02015-18/03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</si>
  <si>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</si>
  <si>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</si>
  <si>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</si>
  <si>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</si>
  <si>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</si>
  <si>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</si>
  <si>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JSG-17-02015-18/03</t>
  </si>
  <si>
    <t>JSG-18-02015-18/03</t>
  </si>
  <si>
    <t>JSG-19-02015-18/03</t>
  </si>
  <si>
    <t>JSG-21-02015-18/03</t>
  </si>
  <si>
    <t>JSG-22-02015-18/03</t>
  </si>
  <si>
    <t>JSG-23-02015-18/03</t>
  </si>
  <si>
    <t>JSG-26-02015-18/03</t>
  </si>
  <si>
    <t>JSG-04-02015-18/02</t>
  </si>
  <si>
    <t>JSG-05-02015-18/03</t>
  </si>
  <si>
    <t>JSG-06-02015-18/03</t>
  </si>
  <si>
    <t>JSG-07-02015-18/03</t>
  </si>
  <si>
    <t>RAMIRO VELAZQUEZ VALLIN</t>
  </si>
  <si>
    <t>DIONISIO VIZCARRA GAMON</t>
  </si>
  <si>
    <t>MARIA ANGELICA DE LEON PONCE</t>
  </si>
  <si>
    <t>JCT-03-02015-18/03</t>
  </si>
  <si>
    <t>08 DE ENERO 2016</t>
  </si>
  <si>
    <t>JESUS ALEJANDRO CUELLAR ALVAREZ</t>
  </si>
  <si>
    <t xml:space="preserve">LEONEL AGUAYO CARDENAS </t>
  </si>
  <si>
    <t xml:space="preserve">POLICIA DE LINEA EVENTUAL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</si>
  <si>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</si>
  <si>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</si>
  <si>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</si>
  <si>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</si>
  <si>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</si>
  <si>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MARTHA GOMEZ SUAREZ</t>
  </si>
  <si>
    <t>03 DE ABRIL 2016</t>
  </si>
  <si>
    <t>MANUEL ESPINOZA VELAZQUEZ</t>
  </si>
  <si>
    <t xml:space="preserve">OFICIAL EVENTUAL </t>
  </si>
  <si>
    <t>JOSE ROBERTO PLASCENCIA VELAZQUEZ</t>
  </si>
  <si>
    <t>EMPEDRADOR</t>
  </si>
  <si>
    <t>16 DE ABRIL 2016</t>
  </si>
  <si>
    <t>MOISES TORRES RAMIREZ</t>
  </si>
  <si>
    <t>COMUNICACION SOCIAL Y PARTICIPACION CIUDADANA</t>
  </si>
  <si>
    <t xml:space="preserve">UNIDAD DE TRASPARENCIA 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</si>
  <si>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</si>
  <si>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</si>
  <si>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</si>
  <si>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</si>
  <si>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</si>
  <si>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</si>
  <si>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</si>
  <si>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</si>
  <si>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</si>
  <si>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</si>
  <si>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</si>
  <si>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</si>
  <si>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</si>
  <si>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</si>
  <si>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</si>
  <si>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</si>
  <si>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</si>
  <si>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</si>
  <si>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</si>
  <si>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</si>
  <si>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MAYO 2010</t>
  </si>
  <si>
    <t>16 DE FEBRERO 2010</t>
  </si>
  <si>
    <t>01 DE ABRIL 2010</t>
  </si>
  <si>
    <t xml:space="preserve"> </t>
  </si>
  <si>
    <t>PAGO DE SUELDO COMO AUXILIAR DE AGUA POTABLE EVENTUAL EN LA COMUNIDAD DE SAN ANTONIO JUANACAXTLE, CORRESPONDIENTE A LA 2 DA QNA DE OCTUBRE 2016</t>
  </si>
  <si>
    <t>PAGO DE SUELDO COMO AUXILIAR DE ASEO PUBLICO EVENTUAL EN LA PLAZA DE EX HACIENDA CORRESPONDIENTE A LA 2 DA QNA DE OCTUBRE 2016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</si>
  <si>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</si>
  <si>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</si>
  <si>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</si>
  <si>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</si>
  <si>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</si>
  <si>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</si>
  <si>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</si>
  <si>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</si>
  <si>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</si>
  <si>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</si>
  <si>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JSG-25-02015-18/03</t>
  </si>
  <si>
    <t>JSG-02-02015-18/03</t>
  </si>
  <si>
    <t>JSG-20-02015-18/03</t>
  </si>
  <si>
    <t>JAY-03-02015-18/01</t>
  </si>
  <si>
    <t>JAY-04-02015-18/03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</si>
  <si>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</si>
  <si>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</si>
  <si>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</si>
  <si>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</si>
  <si>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</si>
  <si>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</si>
  <si>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</si>
  <si>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</si>
  <si>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</si>
  <si>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</si>
  <si>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</si>
  <si>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JUT-01-02015-18/01</t>
  </si>
  <si>
    <t>JCU-01-02015-18/01</t>
  </si>
  <si>
    <t>JPT-02-02015-18/03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</si>
  <si>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</si>
  <si>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</si>
  <si>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</si>
  <si>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</si>
  <si>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</si>
  <si>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</si>
  <si>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MANTENIMIENTO DE UNIDAD DEPORTIVA</t>
  </si>
  <si>
    <t>INTENDENTE D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</si>
  <si>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</si>
  <si>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</si>
  <si>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</si>
  <si>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</si>
  <si>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</si>
  <si>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</si>
  <si>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</si>
  <si>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</si>
  <si>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</si>
  <si>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</si>
  <si>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</si>
  <si>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</si>
  <si>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</si>
  <si>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</si>
  <si>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AUXILIAR DE ASEO PUBLICO C</t>
  </si>
  <si>
    <t>SUPERVISOR DE PARQUES Y JARDINES</t>
  </si>
  <si>
    <t>MANTENIMIENTO DE PANTEONES</t>
  </si>
  <si>
    <t>INTENDENTE A</t>
  </si>
  <si>
    <t>INTENDENTE B</t>
  </si>
  <si>
    <t>JPT-03-02015-18/04</t>
  </si>
  <si>
    <t>AUXILIAR AGUA POTABLE B</t>
  </si>
  <si>
    <t>AUXILIAR DE PLANTA DE TRATAMIENTO</t>
  </si>
  <si>
    <t>JAP-10-02015-18/03</t>
  </si>
  <si>
    <t>JAP-07-02015-18/05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</si>
  <si>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</si>
  <si>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</si>
  <si>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</si>
  <si>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</si>
  <si>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</si>
  <si>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</si>
  <si>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</si>
  <si>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</si>
  <si>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JSG-15-02015-18/06</t>
  </si>
  <si>
    <t>VI</t>
  </si>
  <si>
    <t>11 DE ENERO 2017</t>
  </si>
  <si>
    <t>16 DE ENERO 2017</t>
  </si>
  <si>
    <t>OMAR ALBERTO ARIAS REYES</t>
  </si>
  <si>
    <t>EYMARD CUITLAHUAC BENITEZ LLAMAS</t>
  </si>
  <si>
    <t>ALBAÑIL</t>
  </si>
  <si>
    <t>03 DE MARZO 2017</t>
  </si>
  <si>
    <t>PRICILIA DE LA PAZ GARCIA PEREZ</t>
  </si>
  <si>
    <t>01 DE MARZO 2017</t>
  </si>
  <si>
    <t>DAVID LEON CORTES</t>
  </si>
  <si>
    <t>JPC-01-02015-18/01</t>
  </si>
  <si>
    <t>SE TERMINO SU LICENCIA EL DIA 01 DE MARZO DEL 2017</t>
  </si>
  <si>
    <t>AARON ISRAEL CARRERO GARCIA</t>
  </si>
  <si>
    <t>JSM-10-02015-18/03</t>
  </si>
  <si>
    <t>ALFREDO ALVAREZ HUERTA</t>
  </si>
  <si>
    <t>ECOLOGIA</t>
  </si>
  <si>
    <t>16 DE MARZO 2017</t>
  </si>
  <si>
    <t>01 DE ENERO2017</t>
  </si>
  <si>
    <t>MARA LIZETH CRUZ DE LEON</t>
  </si>
  <si>
    <t>OFICIALIA MAYOR</t>
  </si>
  <si>
    <t>28 DE MARZO 2017</t>
  </si>
  <si>
    <t>EVERARDO GONZALEZ CARMONA</t>
  </si>
  <si>
    <t>05 DE ABRIL 2017</t>
  </si>
  <si>
    <t>ISRAEL TELLO MENDIOLA</t>
  </si>
  <si>
    <t>ANABEL VARGAS GARCIA</t>
  </si>
  <si>
    <t>01 DE ABRIL 2017</t>
  </si>
  <si>
    <t>04 DE ABRIL 2017</t>
  </si>
  <si>
    <t>06 DE ABRIL 2017</t>
  </si>
  <si>
    <t>J. JESUS MORALES SANCHEZ</t>
  </si>
  <si>
    <t>JAZMIN HERNANDEZ HERMOSILLO</t>
  </si>
  <si>
    <t>18 DE MAYO 2017</t>
  </si>
  <si>
    <t xml:space="preserve">OFICIAL </t>
  </si>
  <si>
    <t>LUIS DAVID ALMEIDA RENDON</t>
  </si>
  <si>
    <t>20 DE JUNIO 2017</t>
  </si>
  <si>
    <t>COMANDANTE EN TURNO EVENTUAL</t>
  </si>
  <si>
    <t>BEATRIS VELAZQUEZ BELTRAN</t>
  </si>
  <si>
    <t>01 DE JULIO 2017</t>
  </si>
  <si>
    <t>LIZBETH ALEJANDRA SALAZAR VENEGAS</t>
  </si>
  <si>
    <t>ERIK JAFET LARIOS ALVAREZ</t>
  </si>
  <si>
    <t>ARCHIVISTA</t>
  </si>
  <si>
    <t>JPM-02-02015-18/03</t>
  </si>
  <si>
    <t xml:space="preserve">LUIS CARLOS PRECIADO MEDINA </t>
  </si>
  <si>
    <t>JSP-08-02015-18/03</t>
  </si>
  <si>
    <t>29 DE FEBRERO 2016</t>
  </si>
  <si>
    <t>04 DE JULIO 2017</t>
  </si>
  <si>
    <t>DANIEL CARDENAS MARQUEZ</t>
  </si>
  <si>
    <t>28 DE JULIO 2017</t>
  </si>
  <si>
    <t>03 DE AGOSTO 2017</t>
  </si>
  <si>
    <t>09 DE AGOSTO 2017</t>
  </si>
  <si>
    <t>DANIEL DE ANDA ANGEL</t>
  </si>
  <si>
    <t>01 DE AGOSTO 2017</t>
  </si>
  <si>
    <t>10 DE OCTUBRE 2017</t>
  </si>
  <si>
    <t>MANUEL JESUS RUIZ OROZCO</t>
  </si>
  <si>
    <t>JSM-07-02015-18/03</t>
  </si>
  <si>
    <t>01 DE JULIO 2013</t>
  </si>
  <si>
    <t>17 DE NOVIEMBRE 2017</t>
  </si>
  <si>
    <t>8 DE DICIEMBRE 2017</t>
  </si>
  <si>
    <t xml:space="preserve">VIGILANTE EVENTUAL </t>
  </si>
  <si>
    <t>VIGILANTE</t>
  </si>
  <si>
    <t>(-) Lim. Inferior</t>
  </si>
  <si>
    <t>(=) Excedente</t>
  </si>
  <si>
    <t>(x) Tasa</t>
  </si>
  <si>
    <t>(=) Imp. Marginal</t>
  </si>
  <si>
    <t>(+) cuota fija</t>
  </si>
  <si>
    <t>(=) Impuesto art 113</t>
  </si>
  <si>
    <t>(-) subsidio para el empleo</t>
  </si>
  <si>
    <t>IMPUESTO A CARGO</t>
  </si>
  <si>
    <t>SUELDO QUINCENAL</t>
  </si>
  <si>
    <t>MIRIAM ISABEL HERMOSILLO LOPEZ</t>
  </si>
  <si>
    <t>COMUNICACIÓN SOCIAL</t>
  </si>
  <si>
    <t>17 DE ENERO 2018</t>
  </si>
  <si>
    <t>6 DE ENERO 2018</t>
  </si>
  <si>
    <t>11 DE ENERO 2018</t>
  </si>
  <si>
    <t>21 DE ENERO 2018</t>
  </si>
  <si>
    <t>FILIBERTO ISAREL MACIAS GONZALEZ</t>
  </si>
  <si>
    <t>16 DE ENERO 2018</t>
  </si>
  <si>
    <t>ASTRID ELIZABETH MACIEL SOLIS</t>
  </si>
  <si>
    <t>01 DE FEBRERO 2017</t>
  </si>
  <si>
    <t>TODO EL MES DE ENERO NO SE LE PAGO</t>
  </si>
  <si>
    <t>5 DE FEBRERO 2018</t>
  </si>
  <si>
    <t>NOMINA CORRESPONDIENTE DEL 16 AL 28 DE FEBRERO DE 2018</t>
  </si>
  <si>
    <t xml:space="preserve">TALLERISTAS </t>
  </si>
  <si>
    <t>JOSE LEOBARDO ESPARZA RAZO</t>
  </si>
  <si>
    <t xml:space="preserve">TALLERISTA </t>
  </si>
  <si>
    <t xml:space="preserve">CASA DE LA CULTURA </t>
  </si>
  <si>
    <t>ALVARO SOLORZANO CARBAJAL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</si>
  <si>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</si>
  <si>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</si>
  <si>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</si>
  <si>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</si>
  <si>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</si>
  <si>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</si>
  <si>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</si>
  <si>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ISMENI MARIBEL RUIZ MUÑOZ</t>
  </si>
  <si>
    <t>VICTOR MARTIN LARA MARTINEZ</t>
  </si>
  <si>
    <t>NOMINA CORRESPONDIENTE DEL 01 AL 28 DE FEBRERO DE 2018</t>
  </si>
  <si>
    <t>15 DE FEBRERO 2018</t>
  </si>
  <si>
    <t>16 DE FEBRERO 2018</t>
  </si>
  <si>
    <t>*****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</si>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</sst>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4" fontId="5" fillId="0" borderId="0" xfId="1" applyNumberFormat="1" applyFont="1" applyFill="1" applyBorder="1"/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4" fontId="0" fillId="0" borderId="0" xfId="0" applyNumberFormat="1"/>
    <xf numFmtId="0" fontId="5" fillId="0" borderId="0" xfId="0" applyFont="1" applyFill="1" applyAlignment="1">
      <alignment horizontal="center"/>
    </xf>
    <xf numFmtId="0" fontId="0" fillId="0" borderId="0" xfId="0" applyFill="1"/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 applyFill="1"/>
    <xf numFmtId="0" fontId="5" fillId="0" borderId="0" xfId="0" applyFont="1" applyFill="1" applyAlignme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2" fontId="5" fillId="0" borderId="0" xfId="0" applyNumberFormat="1" applyFont="1" applyFill="1"/>
    <xf numFmtId="0" fontId="9" fillId="0" borderId="0" xfId="0" applyFont="1" applyFill="1"/>
    <xf numFmtId="49" fontId="0" fillId="0" borderId="0" xfId="0" applyNumberFormat="1" applyFill="1"/>
    <xf numFmtId="49" fontId="5" fillId="0" borderId="0" xfId="0" applyNumberFormat="1" applyFont="1" applyFill="1" applyAlignment="1">
      <alignment horizontal="right"/>
    </xf>
    <xf numFmtId="10" fontId="0" fillId="0" borderId="0" xfId="0" applyNumberForma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5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/>
    <xf numFmtId="4" fontId="12" fillId="0" borderId="0" xfId="0" applyNumberFormat="1" applyFont="1" applyFill="1"/>
    <xf numFmtId="4" fontId="9" fillId="0" borderId="0" xfId="0" applyNumberFormat="1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/>
    </xf>
    <xf numFmtId="43" fontId="0" fillId="0" borderId="0" xfId="0" applyNumberFormat="1" applyFill="1"/>
    <xf numFmtId="0" fontId="13" fillId="0" borderId="0" xfId="0" applyFont="1" applyFill="1" applyAlignment="1">
      <alignment horizontal="left"/>
    </xf>
    <xf numFmtId="43" fontId="11" fillId="0" borderId="0" xfId="0" applyNumberFormat="1" applyFont="1" applyFill="1"/>
    <xf numFmtId="0" fontId="4" fillId="0" borderId="0" xfId="0" applyFont="1" applyFill="1" applyAlignment="1">
      <alignment horizontal="left"/>
    </xf>
    <xf numFmtId="43" fontId="8" fillId="0" borderId="0" xfId="0" applyNumberFormat="1" applyFont="1" applyFill="1"/>
  </cellXfs>
  <cellStyles count="4">
    <cellStyle name="Comma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ocuments/NOMINA%202017/DICIEMBRE/FINAL%20DICIEMBRE/PRIMA%20VAC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</sheetNames>
    <sheetDataSet>
      <sheetData sheetId="0">
        <row r="6">
          <cell r="C6" t="str">
            <v>J. REFUGIO VELAZQUEZ VALLIN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K218"/>
  <sheetViews>
    <sheetView zoomScale="80" zoomScaleNormal="80" workbookViewId="0"/>
  </sheetViews>
  <sheetFormatPr defaultColWidth="11.42578125" defaultRowHeight="15" x14ac:dyDescent="0.25"/>
  <cols>
    <col min="1" max="1" width="11.42578125" style="48"/>
    <col min="2" max="2" width="6.42578125" style="48" customWidth="1"/>
    <col min="3" max="3" width="45.7109375" style="48" bestFit="1" customWidth="1"/>
    <col min="4" max="4" width="33" style="48" customWidth="1"/>
    <col min="5" max="5" width="28" style="48" customWidth="1"/>
    <col min="6" max="6" width="15.140625" style="48" customWidth="1"/>
    <col min="7" max="7" width="22.85546875" style="48" customWidth="1"/>
    <col min="8" max="8" width="6" style="48" customWidth="1"/>
    <col min="9" max="9" width="15.42578125" style="48" customWidth="1"/>
    <col min="10" max="11" width="11.42578125" style="48"/>
    <col min="12" max="12" width="14.85546875" style="48" customWidth="1"/>
    <col min="13" max="14" width="11.42578125" style="48"/>
    <col min="15" max="15" width="20.5703125" style="48" customWidth="1"/>
    <col min="16" max="19" width="11.42578125" style="48"/>
    <col min="20" max="20" width="15.140625" style="48" customWidth="1"/>
    <col min="21" max="21" width="15" style="48" customWidth="1"/>
    <col min="22" max="22" width="21" style="48" customWidth="1"/>
    <col min="23" max="23" width="24.7109375" style="48" customWidth="1"/>
    <col min="24" max="31" width="11.42578125" style="48"/>
    <col min="32" max="32" width="11.7109375" style="48" bestFit="1" customWidth="1"/>
    <col min="33" max="16384" width="11.42578125" style="48"/>
  </cols>
  <sheetData>
    <row r="1" spans="2:34" ht="15.7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2:34" ht="15.75" x14ac:dyDescent="0.25">
      <c r="B2" s="66" t="s">
        <v>532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34" ht="15.75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8"/>
    </row>
    <row r="4" spans="2:34" ht="15.75" x14ac:dyDescent="0.25"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  <c r="U4" s="30"/>
      <c r="V4" s="27"/>
      <c r="W4" s="27"/>
      <c r="X4" s="27" t="s">
        <v>23</v>
      </c>
      <c r="Z4" s="27" t="s">
        <v>24</v>
      </c>
      <c r="AA4" s="27" t="s">
        <v>25</v>
      </c>
    </row>
    <row r="5" spans="2:34" ht="15.75" x14ac:dyDescent="0.25">
      <c r="C5" s="7" t="s">
        <v>26</v>
      </c>
      <c r="D5" s="3"/>
      <c r="E5" s="3"/>
      <c r="F5" s="4"/>
      <c r="G5" s="4"/>
      <c r="H5" s="4"/>
      <c r="I5" s="8"/>
    </row>
    <row r="6" spans="2:34" ht="15.75" x14ac:dyDescent="0.25">
      <c r="B6" s="27">
        <v>1</v>
      </c>
      <c r="C6" s="2" t="s">
        <v>27</v>
      </c>
      <c r="D6" s="3" t="s">
        <v>28</v>
      </c>
      <c r="E6" s="3" t="s">
        <v>29</v>
      </c>
      <c r="F6" s="4" t="s">
        <v>30</v>
      </c>
      <c r="G6" s="4" t="s">
        <v>265</v>
      </c>
      <c r="H6" s="4" t="s">
        <v>31</v>
      </c>
      <c r="I6" s="9">
        <v>25985</v>
      </c>
      <c r="J6" s="17"/>
      <c r="K6" s="28"/>
      <c r="L6" s="57"/>
      <c r="O6" s="28">
        <f>I6+J6+K6+L6+M6+N6</f>
        <v>25985</v>
      </c>
      <c r="P6" s="17">
        <v>5678.47</v>
      </c>
      <c r="T6" s="28">
        <f>SUM(O6-P6-Q6-R6-S6)</f>
        <v>20306.53</v>
      </c>
      <c r="U6" s="32"/>
      <c r="V6" s="10"/>
      <c r="W6" s="10"/>
      <c r="X6" s="27" t="s">
        <v>32</v>
      </c>
      <c r="Z6" s="27" t="s">
        <v>33</v>
      </c>
    </row>
    <row r="7" spans="2:34" ht="15.75" x14ac:dyDescent="0.25">
      <c r="B7" s="27">
        <v>2</v>
      </c>
      <c r="C7" s="2" t="s">
        <v>34</v>
      </c>
      <c r="D7" s="3" t="s">
        <v>35</v>
      </c>
      <c r="E7" s="3" t="s">
        <v>29</v>
      </c>
      <c r="F7" s="4" t="s">
        <v>39</v>
      </c>
      <c r="G7" s="4" t="s">
        <v>266</v>
      </c>
      <c r="H7" s="4" t="s">
        <v>36</v>
      </c>
      <c r="I7" s="9">
        <v>2866.5</v>
      </c>
      <c r="J7" s="17"/>
      <c r="K7" s="28"/>
      <c r="L7" s="57"/>
      <c r="M7" s="28"/>
      <c r="O7" s="28">
        <f t="shared" ref="O7:O35" si="0">I7+J7+K7+L7+M7+N7</f>
        <v>2866.5</v>
      </c>
      <c r="P7" s="17">
        <v>45.12</v>
      </c>
      <c r="T7" s="28">
        <f t="shared" ref="T7:T35" si="1">SUM(O7-P7-Q7-R7-S7)</f>
        <v>2821.38</v>
      </c>
      <c r="U7" s="32"/>
      <c r="V7" s="22"/>
      <c r="W7" s="47"/>
      <c r="X7" s="27" t="s">
        <v>37</v>
      </c>
      <c r="Z7" s="27" t="s">
        <v>33</v>
      </c>
    </row>
    <row r="8" spans="2:34" ht="15.75" x14ac:dyDescent="0.25">
      <c r="B8" s="27">
        <v>3</v>
      </c>
      <c r="C8" s="2" t="s">
        <v>40</v>
      </c>
      <c r="D8" s="3" t="s">
        <v>41</v>
      </c>
      <c r="E8" s="3" t="s">
        <v>42</v>
      </c>
      <c r="F8" s="4" t="s">
        <v>30</v>
      </c>
      <c r="G8" s="4" t="s">
        <v>395</v>
      </c>
      <c r="H8" s="4" t="s">
        <v>31</v>
      </c>
      <c r="I8" s="9">
        <v>14700</v>
      </c>
      <c r="J8" s="17"/>
      <c r="K8" s="28"/>
      <c r="L8" s="57"/>
      <c r="O8" s="28">
        <f t="shared" si="0"/>
        <v>14700</v>
      </c>
      <c r="P8" s="17">
        <v>2561.39</v>
      </c>
      <c r="T8" s="28">
        <f t="shared" si="1"/>
        <v>12138.61</v>
      </c>
      <c r="U8" s="32"/>
      <c r="V8" s="10"/>
      <c r="W8" s="10"/>
      <c r="X8" s="27" t="s">
        <v>32</v>
      </c>
      <c r="Z8" s="27" t="s">
        <v>33</v>
      </c>
    </row>
    <row r="9" spans="2:34" ht="15.75" x14ac:dyDescent="0.25">
      <c r="B9" s="27">
        <v>4</v>
      </c>
      <c r="C9" s="2" t="s">
        <v>137</v>
      </c>
      <c r="D9" s="3" t="s">
        <v>35</v>
      </c>
      <c r="E9" s="3" t="s">
        <v>42</v>
      </c>
      <c r="F9" s="4" t="s">
        <v>39</v>
      </c>
      <c r="G9" s="4" t="s">
        <v>396</v>
      </c>
      <c r="H9" s="4" t="s">
        <v>36</v>
      </c>
      <c r="I9" s="9">
        <v>3391.5</v>
      </c>
      <c r="J9" s="17"/>
      <c r="K9" s="28"/>
      <c r="L9" s="57"/>
      <c r="N9" s="28"/>
      <c r="O9" s="28">
        <f t="shared" si="0"/>
        <v>3391.5</v>
      </c>
      <c r="P9" s="17">
        <v>122.49</v>
      </c>
      <c r="T9" s="28">
        <f t="shared" si="1"/>
        <v>3269.01</v>
      </c>
      <c r="U9" s="31"/>
      <c r="V9" s="47"/>
      <c r="W9" s="10"/>
      <c r="X9" s="27" t="s">
        <v>138</v>
      </c>
      <c r="Z9" s="27" t="s">
        <v>33</v>
      </c>
      <c r="AE9" s="59"/>
      <c r="AF9" s="59"/>
      <c r="AG9" s="59"/>
      <c r="AH9" s="59"/>
    </row>
    <row r="10" spans="2:34" ht="15.75" x14ac:dyDescent="0.25">
      <c r="B10" s="27">
        <v>5</v>
      </c>
      <c r="C10" s="2" t="s">
        <v>43</v>
      </c>
      <c r="D10" s="3" t="s">
        <v>44</v>
      </c>
      <c r="E10" s="3" t="s">
        <v>45</v>
      </c>
      <c r="F10" s="4" t="s">
        <v>39</v>
      </c>
      <c r="G10" s="4" t="s">
        <v>267</v>
      </c>
      <c r="H10" s="4" t="s">
        <v>31</v>
      </c>
      <c r="I10" s="9">
        <v>11000</v>
      </c>
      <c r="J10" s="17"/>
      <c r="K10" s="28"/>
      <c r="L10" s="57"/>
      <c r="O10" s="28">
        <f t="shared" si="0"/>
        <v>11000</v>
      </c>
      <c r="P10" s="17">
        <v>1711.43</v>
      </c>
      <c r="T10" s="28">
        <f t="shared" si="1"/>
        <v>9288.57</v>
      </c>
      <c r="U10" s="32"/>
      <c r="V10" s="10"/>
      <c r="W10" s="10"/>
      <c r="X10" s="27" t="s">
        <v>32</v>
      </c>
      <c r="Z10" s="27" t="s">
        <v>33</v>
      </c>
    </row>
    <row r="11" spans="2:34" ht="15.75" x14ac:dyDescent="0.25">
      <c r="B11" s="27">
        <v>6</v>
      </c>
      <c r="C11" s="2" t="s">
        <v>490</v>
      </c>
      <c r="D11" s="3" t="s">
        <v>491</v>
      </c>
      <c r="E11" s="3" t="s">
        <v>45</v>
      </c>
      <c r="F11" s="4" t="s">
        <v>39</v>
      </c>
      <c r="G11" s="4" t="s">
        <v>492</v>
      </c>
      <c r="H11" s="4" t="s">
        <v>36</v>
      </c>
      <c r="I11" s="9">
        <v>1600.01</v>
      </c>
      <c r="J11" s="17">
        <v>58.75</v>
      </c>
      <c r="K11" s="28"/>
      <c r="L11" s="57"/>
      <c r="O11" s="28">
        <f t="shared" si="0"/>
        <v>1658.76</v>
      </c>
      <c r="P11" s="17"/>
      <c r="T11" s="28">
        <f t="shared" si="1"/>
        <v>1658.76</v>
      </c>
      <c r="U11" s="27"/>
      <c r="V11" s="20"/>
      <c r="W11" s="27"/>
      <c r="X11" s="27" t="s">
        <v>406</v>
      </c>
      <c r="Z11" s="27" t="s">
        <v>33</v>
      </c>
    </row>
    <row r="12" spans="2:34" ht="15.75" x14ac:dyDescent="0.25">
      <c r="B12" s="27">
        <v>7</v>
      </c>
      <c r="C12" s="2" t="s">
        <v>46</v>
      </c>
      <c r="D12" s="3" t="s">
        <v>47</v>
      </c>
      <c r="E12" s="3" t="s">
        <v>48</v>
      </c>
      <c r="F12" s="4" t="s">
        <v>30</v>
      </c>
      <c r="G12" s="4" t="s">
        <v>397</v>
      </c>
      <c r="H12" s="4" t="s">
        <v>31</v>
      </c>
      <c r="I12" s="9">
        <v>12070.3</v>
      </c>
      <c r="J12" s="17"/>
      <c r="K12" s="28"/>
      <c r="L12" s="57"/>
      <c r="O12" s="28">
        <f t="shared" si="0"/>
        <v>12070.3</v>
      </c>
      <c r="P12" s="17">
        <v>1942.61</v>
      </c>
      <c r="T12" s="28">
        <f t="shared" si="1"/>
        <v>10127.689999999999</v>
      </c>
      <c r="U12" s="32"/>
      <c r="V12" s="10"/>
      <c r="W12" s="10"/>
      <c r="X12" s="27" t="s">
        <v>32</v>
      </c>
      <c r="Z12" s="27" t="s">
        <v>33</v>
      </c>
    </row>
    <row r="13" spans="2:34" ht="15.75" x14ac:dyDescent="0.25">
      <c r="B13" s="27">
        <v>8</v>
      </c>
      <c r="C13" s="2" t="s">
        <v>49</v>
      </c>
      <c r="D13" s="3" t="s">
        <v>47</v>
      </c>
      <c r="E13" s="3" t="s">
        <v>48</v>
      </c>
      <c r="F13" s="4" t="s">
        <v>30</v>
      </c>
      <c r="G13" s="4" t="s">
        <v>398</v>
      </c>
      <c r="H13" s="4" t="s">
        <v>31</v>
      </c>
      <c r="I13" s="9">
        <v>12070.3</v>
      </c>
      <c r="J13" s="17"/>
      <c r="K13" s="28"/>
      <c r="L13" s="57"/>
      <c r="O13" s="28">
        <f t="shared" si="0"/>
        <v>12070.3</v>
      </c>
      <c r="P13" s="17">
        <v>1942.61</v>
      </c>
      <c r="T13" s="28">
        <f t="shared" si="1"/>
        <v>10127.689999999999</v>
      </c>
      <c r="U13" s="32"/>
      <c r="V13" s="10"/>
      <c r="W13" s="10"/>
      <c r="X13" s="27" t="s">
        <v>32</v>
      </c>
      <c r="Z13" s="27" t="s">
        <v>33</v>
      </c>
    </row>
    <row r="14" spans="2:34" ht="15.75" x14ac:dyDescent="0.25">
      <c r="B14" s="27">
        <v>9</v>
      </c>
      <c r="C14" s="2" t="s">
        <v>50</v>
      </c>
      <c r="D14" s="3" t="s">
        <v>47</v>
      </c>
      <c r="E14" s="3" t="s">
        <v>48</v>
      </c>
      <c r="F14" s="4" t="s">
        <v>30</v>
      </c>
      <c r="G14" s="4" t="s">
        <v>268</v>
      </c>
      <c r="H14" s="4" t="s">
        <v>31</v>
      </c>
      <c r="I14" s="9">
        <v>12070.3</v>
      </c>
      <c r="J14" s="17"/>
      <c r="K14" s="28"/>
      <c r="L14" s="57"/>
      <c r="O14" s="28">
        <f t="shared" si="0"/>
        <v>12070.3</v>
      </c>
      <c r="P14" s="17">
        <v>1942.61</v>
      </c>
      <c r="T14" s="28">
        <f>SUM(O14-P14-Q14-R14-S14)</f>
        <v>10127.689999999999</v>
      </c>
      <c r="U14" s="32"/>
      <c r="V14" s="22"/>
      <c r="W14" s="10"/>
      <c r="X14" s="27" t="s">
        <v>32</v>
      </c>
      <c r="Z14" s="27" t="s">
        <v>33</v>
      </c>
    </row>
    <row r="15" spans="2:34" ht="15.75" x14ac:dyDescent="0.25">
      <c r="B15" s="27">
        <v>10</v>
      </c>
      <c r="C15" s="2" t="s">
        <v>51</v>
      </c>
      <c r="D15" s="3" t="s">
        <v>47</v>
      </c>
      <c r="E15" s="3" t="s">
        <v>48</v>
      </c>
      <c r="F15" s="4" t="s">
        <v>30</v>
      </c>
      <c r="G15" s="4" t="s">
        <v>269</v>
      </c>
      <c r="H15" s="4" t="s">
        <v>31</v>
      </c>
      <c r="I15" s="9">
        <v>12070.3</v>
      </c>
      <c r="J15" s="17"/>
      <c r="K15" s="28"/>
      <c r="L15" s="57"/>
      <c r="O15" s="28">
        <f t="shared" si="0"/>
        <v>12070.3</v>
      </c>
      <c r="P15" s="17">
        <v>1942.61</v>
      </c>
      <c r="T15" s="28">
        <f t="shared" si="1"/>
        <v>10127.689999999999</v>
      </c>
      <c r="U15" s="32"/>
      <c r="V15" s="22"/>
      <c r="W15" s="10"/>
      <c r="X15" s="27" t="s">
        <v>32</v>
      </c>
      <c r="Z15" s="27" t="s">
        <v>33</v>
      </c>
    </row>
    <row r="16" spans="2:34" ht="15.75" x14ac:dyDescent="0.25">
      <c r="B16" s="27">
        <v>11</v>
      </c>
      <c r="C16" s="2" t="s">
        <v>52</v>
      </c>
      <c r="D16" s="3" t="s">
        <v>47</v>
      </c>
      <c r="E16" s="3" t="s">
        <v>48</v>
      </c>
      <c r="F16" s="4" t="s">
        <v>30</v>
      </c>
      <c r="G16" s="4" t="s">
        <v>270</v>
      </c>
      <c r="H16" s="4" t="s">
        <v>31</v>
      </c>
      <c r="I16" s="9">
        <v>12070.3</v>
      </c>
      <c r="J16" s="17"/>
      <c r="K16" s="28"/>
      <c r="L16" s="57"/>
      <c r="O16" s="28">
        <f t="shared" si="0"/>
        <v>12070.3</v>
      </c>
      <c r="P16" s="17">
        <v>1942.61</v>
      </c>
      <c r="T16" s="28">
        <f t="shared" si="1"/>
        <v>10127.689999999999</v>
      </c>
      <c r="U16" s="32"/>
      <c r="V16" s="10"/>
      <c r="W16" s="10"/>
      <c r="X16" s="27" t="s">
        <v>32</v>
      </c>
      <c r="Z16" s="27" t="s">
        <v>33</v>
      </c>
    </row>
    <row r="17" spans="2:34" ht="15.75" x14ac:dyDescent="0.25">
      <c r="B17" s="27">
        <v>12</v>
      </c>
      <c r="C17" s="2" t="s">
        <v>365</v>
      </c>
      <c r="D17" s="3" t="s">
        <v>47</v>
      </c>
      <c r="E17" s="3" t="s">
        <v>48</v>
      </c>
      <c r="F17" s="4" t="s">
        <v>30</v>
      </c>
      <c r="G17" s="4" t="s">
        <v>275</v>
      </c>
      <c r="H17" s="4" t="s">
        <v>31</v>
      </c>
      <c r="I17" s="9">
        <v>12070.3</v>
      </c>
      <c r="J17" s="17"/>
      <c r="K17" s="28"/>
      <c r="L17" s="57"/>
      <c r="O17" s="28">
        <f t="shared" si="0"/>
        <v>12070.3</v>
      </c>
      <c r="P17" s="17">
        <v>1942.61</v>
      </c>
      <c r="Q17" s="57"/>
      <c r="T17" s="28">
        <f t="shared" si="1"/>
        <v>10127.689999999999</v>
      </c>
      <c r="U17" s="26"/>
      <c r="V17" s="22"/>
      <c r="W17" s="52"/>
      <c r="X17" s="27" t="s">
        <v>32</v>
      </c>
      <c r="Z17" s="27" t="s">
        <v>33</v>
      </c>
      <c r="AE17" s="59"/>
      <c r="AF17" s="59"/>
      <c r="AG17" s="57"/>
      <c r="AH17" s="57"/>
    </row>
    <row r="18" spans="2:34" ht="15.75" x14ac:dyDescent="0.25">
      <c r="B18" s="27">
        <v>13</v>
      </c>
      <c r="C18" s="2" t="s">
        <v>53</v>
      </c>
      <c r="D18" s="3" t="s">
        <v>47</v>
      </c>
      <c r="E18" s="3" t="s">
        <v>48</v>
      </c>
      <c r="F18" s="4" t="s">
        <v>30</v>
      </c>
      <c r="G18" s="4" t="s">
        <v>276</v>
      </c>
      <c r="H18" s="4" t="s">
        <v>31</v>
      </c>
      <c r="I18" s="9">
        <v>12070.3</v>
      </c>
      <c r="J18" s="17"/>
      <c r="K18" s="28"/>
      <c r="L18" s="57"/>
      <c r="O18" s="28">
        <f t="shared" si="0"/>
        <v>12070.3</v>
      </c>
      <c r="P18" s="17">
        <v>1942.61</v>
      </c>
      <c r="Q18" s="57"/>
      <c r="T18" s="28">
        <f t="shared" si="1"/>
        <v>10127.689999999999</v>
      </c>
      <c r="U18" s="32"/>
      <c r="V18" s="10"/>
      <c r="W18" s="10"/>
      <c r="X18" s="27" t="s">
        <v>32</v>
      </c>
      <c r="Z18" s="27" t="s">
        <v>33</v>
      </c>
      <c r="AE18" s="59"/>
      <c r="AF18" s="59"/>
      <c r="AG18" s="57"/>
      <c r="AH18" s="57"/>
    </row>
    <row r="19" spans="2:34" ht="15.75" x14ac:dyDescent="0.25">
      <c r="B19" s="27">
        <v>14</v>
      </c>
      <c r="C19" s="2" t="s">
        <v>54</v>
      </c>
      <c r="D19" s="3" t="s">
        <v>47</v>
      </c>
      <c r="E19" s="3" t="s">
        <v>48</v>
      </c>
      <c r="F19" s="4" t="s">
        <v>30</v>
      </c>
      <c r="G19" s="4" t="s">
        <v>277</v>
      </c>
      <c r="H19" s="4" t="s">
        <v>31</v>
      </c>
      <c r="I19" s="9">
        <v>12070.3</v>
      </c>
      <c r="J19" s="17"/>
      <c r="K19" s="28"/>
      <c r="L19" s="57"/>
      <c r="O19" s="28">
        <f t="shared" si="0"/>
        <v>12070.3</v>
      </c>
      <c r="P19" s="17">
        <v>1942.61</v>
      </c>
      <c r="T19" s="28">
        <f t="shared" si="1"/>
        <v>10127.689999999999</v>
      </c>
      <c r="U19" s="32"/>
      <c r="V19" s="10"/>
      <c r="W19" s="10"/>
      <c r="X19" s="27" t="s">
        <v>32</v>
      </c>
      <c r="Z19" s="27" t="s">
        <v>33</v>
      </c>
    </row>
    <row r="20" spans="2:34" ht="15.75" x14ac:dyDescent="0.25">
      <c r="B20" s="27">
        <v>15</v>
      </c>
      <c r="C20" s="2" t="s">
        <v>55</v>
      </c>
      <c r="D20" s="3" t="s">
        <v>47</v>
      </c>
      <c r="E20" s="3" t="s">
        <v>48</v>
      </c>
      <c r="F20" s="4" t="s">
        <v>30</v>
      </c>
      <c r="G20" s="4" t="s">
        <v>278</v>
      </c>
      <c r="H20" s="4" t="s">
        <v>31</v>
      </c>
      <c r="I20" s="9">
        <v>12070.3</v>
      </c>
      <c r="J20" s="17"/>
      <c r="K20" s="28"/>
      <c r="L20" s="57"/>
      <c r="O20" s="28">
        <f t="shared" si="0"/>
        <v>12070.3</v>
      </c>
      <c r="P20" s="17">
        <v>1942.61</v>
      </c>
      <c r="T20" s="28">
        <f t="shared" si="1"/>
        <v>10127.689999999999</v>
      </c>
      <c r="U20" s="32"/>
      <c r="V20" s="10"/>
      <c r="W20" s="10"/>
      <c r="X20" s="27" t="s">
        <v>32</v>
      </c>
      <c r="Z20" s="27" t="s">
        <v>33</v>
      </c>
    </row>
    <row r="21" spans="2:34" ht="15.75" x14ac:dyDescent="0.25">
      <c r="B21" s="27">
        <v>16</v>
      </c>
      <c r="C21" s="2" t="s">
        <v>56</v>
      </c>
      <c r="D21" s="3" t="s">
        <v>57</v>
      </c>
      <c r="E21" s="3" t="s">
        <v>58</v>
      </c>
      <c r="F21" s="4" t="s">
        <v>39</v>
      </c>
      <c r="G21" s="4" t="s">
        <v>279</v>
      </c>
      <c r="H21" s="4" t="s">
        <v>31</v>
      </c>
      <c r="I21" s="9">
        <v>11000</v>
      </c>
      <c r="J21" s="17"/>
      <c r="K21" s="28"/>
      <c r="L21" s="57"/>
      <c r="O21" s="28">
        <f t="shared" si="0"/>
        <v>11000</v>
      </c>
      <c r="P21" s="17">
        <v>1711.43</v>
      </c>
      <c r="T21" s="28">
        <f t="shared" si="1"/>
        <v>9288.57</v>
      </c>
      <c r="U21" s="32"/>
      <c r="V21" s="10"/>
      <c r="W21" s="10"/>
      <c r="X21" s="27" t="s">
        <v>32</v>
      </c>
      <c r="Z21" s="27" t="s">
        <v>33</v>
      </c>
    </row>
    <row r="22" spans="2:34" ht="15.75" x14ac:dyDescent="0.25">
      <c r="B22" s="27">
        <v>17</v>
      </c>
      <c r="C22" s="2" t="s">
        <v>59</v>
      </c>
      <c r="D22" s="3" t="s">
        <v>341</v>
      </c>
      <c r="E22" s="3" t="s">
        <v>61</v>
      </c>
      <c r="F22" s="4" t="s">
        <v>39</v>
      </c>
      <c r="G22" s="4" t="s">
        <v>409</v>
      </c>
      <c r="H22" s="4" t="s">
        <v>31</v>
      </c>
      <c r="I22" s="9">
        <v>4595.95</v>
      </c>
      <c r="J22" s="17"/>
      <c r="K22" s="28"/>
      <c r="L22" s="57"/>
      <c r="O22" s="28">
        <f t="shared" si="0"/>
        <v>4595.95</v>
      </c>
      <c r="P22" s="17">
        <v>395.94</v>
      </c>
      <c r="T22" s="28">
        <f t="shared" si="1"/>
        <v>4200.01</v>
      </c>
      <c r="U22" s="32"/>
      <c r="V22" s="47"/>
      <c r="W22" s="47"/>
      <c r="X22" s="27" t="s">
        <v>32</v>
      </c>
      <c r="Z22" s="27" t="s">
        <v>33</v>
      </c>
    </row>
    <row r="23" spans="2:34" ht="15.75" x14ac:dyDescent="0.25">
      <c r="B23" s="27">
        <v>18</v>
      </c>
      <c r="C23" s="2" t="s">
        <v>62</v>
      </c>
      <c r="D23" s="3" t="s">
        <v>63</v>
      </c>
      <c r="E23" s="3" t="s">
        <v>64</v>
      </c>
      <c r="F23" s="4" t="s">
        <v>39</v>
      </c>
      <c r="G23" s="4" t="s">
        <v>280</v>
      </c>
      <c r="H23" s="4" t="s">
        <v>36</v>
      </c>
      <c r="I23" s="9">
        <v>2866.5</v>
      </c>
      <c r="J23" s="17"/>
      <c r="K23" s="28"/>
      <c r="L23" s="57"/>
      <c r="N23" s="28"/>
      <c r="O23" s="28">
        <f t="shared" si="0"/>
        <v>2866.5</v>
      </c>
      <c r="P23" s="17">
        <v>45.12</v>
      </c>
      <c r="T23" s="28">
        <f t="shared" si="1"/>
        <v>2821.38</v>
      </c>
      <c r="U23" s="32"/>
      <c r="V23" s="4"/>
      <c r="W23" s="10"/>
      <c r="X23" s="27" t="s">
        <v>65</v>
      </c>
      <c r="Z23" s="27" t="s">
        <v>33</v>
      </c>
      <c r="AE23" s="59"/>
      <c r="AF23" s="59"/>
      <c r="AG23" s="59"/>
      <c r="AH23" s="59"/>
    </row>
    <row r="24" spans="2:34" ht="15.75" x14ac:dyDescent="0.25">
      <c r="B24" s="27">
        <v>19</v>
      </c>
      <c r="C24" s="27" t="s">
        <v>66</v>
      </c>
      <c r="D24" s="3" t="s">
        <v>63</v>
      </c>
      <c r="E24" s="3" t="s">
        <v>64</v>
      </c>
      <c r="F24" s="4" t="s">
        <v>39</v>
      </c>
      <c r="G24" s="4" t="s">
        <v>281</v>
      </c>
      <c r="H24" s="4" t="s">
        <v>36</v>
      </c>
      <c r="I24" s="9">
        <v>2293</v>
      </c>
      <c r="J24" s="17">
        <v>40.72</v>
      </c>
      <c r="K24" s="28"/>
      <c r="L24" s="57"/>
      <c r="N24" s="28"/>
      <c r="O24" s="28">
        <f t="shared" si="0"/>
        <v>2333.7199999999998</v>
      </c>
      <c r="P24" s="17"/>
      <c r="T24" s="28">
        <f t="shared" si="1"/>
        <v>2333.7199999999998</v>
      </c>
      <c r="U24" s="32"/>
      <c r="V24" s="22"/>
      <c r="W24" s="69"/>
      <c r="X24" s="27" t="s">
        <v>67</v>
      </c>
      <c r="Z24" s="27" t="s">
        <v>33</v>
      </c>
      <c r="AE24" s="59"/>
      <c r="AF24" s="59"/>
      <c r="AG24" s="59"/>
      <c r="AH24" s="59"/>
    </row>
    <row r="25" spans="2:34" ht="15.75" x14ac:dyDescent="0.25">
      <c r="B25" s="27">
        <v>20</v>
      </c>
      <c r="C25" s="2" t="s">
        <v>68</v>
      </c>
      <c r="D25" s="3" t="s">
        <v>69</v>
      </c>
      <c r="E25" s="3" t="s">
        <v>70</v>
      </c>
      <c r="F25" s="4" t="s">
        <v>39</v>
      </c>
      <c r="G25" s="4" t="s">
        <v>282</v>
      </c>
      <c r="H25" s="4" t="s">
        <v>31</v>
      </c>
      <c r="I25" s="9">
        <v>5159.5</v>
      </c>
      <c r="J25" s="17"/>
      <c r="K25" s="28"/>
      <c r="L25" s="57"/>
      <c r="O25" s="28">
        <f t="shared" si="0"/>
        <v>5159.5</v>
      </c>
      <c r="P25" s="17">
        <v>490.17</v>
      </c>
      <c r="T25" s="28">
        <f t="shared" si="1"/>
        <v>4669.33</v>
      </c>
      <c r="U25" s="32"/>
      <c r="V25" s="10"/>
      <c r="W25" s="10"/>
      <c r="X25" s="27" t="s">
        <v>32</v>
      </c>
      <c r="Z25" s="27" t="s">
        <v>33</v>
      </c>
    </row>
    <row r="26" spans="2:34" ht="15.75" x14ac:dyDescent="0.25">
      <c r="B26" s="27">
        <v>21</v>
      </c>
      <c r="C26" s="2" t="s">
        <v>71</v>
      </c>
      <c r="D26" s="3" t="s">
        <v>72</v>
      </c>
      <c r="E26" s="3" t="s">
        <v>73</v>
      </c>
      <c r="F26" s="4" t="s">
        <v>39</v>
      </c>
      <c r="G26" s="4" t="s">
        <v>283</v>
      </c>
      <c r="H26" s="4" t="s">
        <v>31</v>
      </c>
      <c r="I26" s="9">
        <v>5159.5</v>
      </c>
      <c r="J26" s="17"/>
      <c r="K26" s="28"/>
      <c r="L26" s="57"/>
      <c r="O26" s="28">
        <f t="shared" si="0"/>
        <v>5159.5</v>
      </c>
      <c r="P26" s="17">
        <v>490.17</v>
      </c>
      <c r="T26" s="28">
        <f t="shared" si="1"/>
        <v>4669.33</v>
      </c>
      <c r="U26" s="32"/>
      <c r="V26" s="10"/>
      <c r="W26" s="10"/>
      <c r="X26" s="27" t="s">
        <v>32</v>
      </c>
      <c r="Z26" s="27" t="s">
        <v>33</v>
      </c>
    </row>
    <row r="27" spans="2:34" ht="15.75" x14ac:dyDescent="0.25">
      <c r="B27" s="27">
        <v>22</v>
      </c>
      <c r="C27" s="2" t="s">
        <v>233</v>
      </c>
      <c r="D27" s="3" t="s">
        <v>35</v>
      </c>
      <c r="E27" s="3" t="s">
        <v>73</v>
      </c>
      <c r="F27" s="4" t="s">
        <v>39</v>
      </c>
      <c r="G27" s="4" t="s">
        <v>410</v>
      </c>
      <c r="H27" s="4" t="s">
        <v>36</v>
      </c>
      <c r="I27" s="9">
        <v>2866.5</v>
      </c>
      <c r="J27" s="17"/>
      <c r="K27" s="28"/>
      <c r="L27" s="57"/>
      <c r="M27" s="59"/>
      <c r="N27" s="28"/>
      <c r="O27" s="28">
        <f t="shared" si="0"/>
        <v>2866.5</v>
      </c>
      <c r="P27" s="17">
        <v>45.12</v>
      </c>
      <c r="T27" s="28">
        <f t="shared" si="1"/>
        <v>2821.38</v>
      </c>
      <c r="U27" s="27"/>
      <c r="V27" s="20"/>
      <c r="W27" s="27"/>
      <c r="X27" s="27" t="s">
        <v>406</v>
      </c>
      <c r="Z27" s="27"/>
      <c r="AE27" s="59"/>
      <c r="AF27" s="59"/>
      <c r="AG27" s="59"/>
      <c r="AH27" s="59"/>
    </row>
    <row r="28" spans="2:34" ht="15.75" x14ac:dyDescent="0.25">
      <c r="B28" s="27">
        <v>23</v>
      </c>
      <c r="C28" s="27" t="s">
        <v>225</v>
      </c>
      <c r="D28" s="3" t="s">
        <v>411</v>
      </c>
      <c r="E28" s="3" t="s">
        <v>73</v>
      </c>
      <c r="F28" s="4" t="s">
        <v>39</v>
      </c>
      <c r="G28" s="4" t="s">
        <v>438</v>
      </c>
      <c r="H28" s="4" t="s">
        <v>127</v>
      </c>
      <c r="I28" s="6">
        <v>2293</v>
      </c>
      <c r="J28" s="5">
        <v>40.72</v>
      </c>
      <c r="K28" s="28"/>
      <c r="L28" s="28"/>
      <c r="O28" s="28">
        <f t="shared" si="0"/>
        <v>2333.7199999999998</v>
      </c>
      <c r="P28" s="5"/>
      <c r="T28" s="28">
        <f t="shared" si="1"/>
        <v>2333.7199999999998</v>
      </c>
      <c r="U28" s="27"/>
      <c r="V28" s="70"/>
      <c r="W28" s="27"/>
      <c r="X28" s="27" t="s">
        <v>406</v>
      </c>
      <c r="Z28" s="27" t="s">
        <v>33</v>
      </c>
    </row>
    <row r="29" spans="2:34" ht="15.75" x14ac:dyDescent="0.25">
      <c r="B29" s="27">
        <v>24</v>
      </c>
      <c r="C29" s="2" t="s">
        <v>74</v>
      </c>
      <c r="D29" s="3" t="s">
        <v>483</v>
      </c>
      <c r="E29" s="3" t="s">
        <v>75</v>
      </c>
      <c r="F29" s="4" t="s">
        <v>39</v>
      </c>
      <c r="G29" s="4" t="s">
        <v>284</v>
      </c>
      <c r="H29" s="4" t="s">
        <v>31</v>
      </c>
      <c r="I29" s="9">
        <v>5159.5</v>
      </c>
      <c r="J29" s="17"/>
      <c r="K29" s="28"/>
      <c r="L29" s="57"/>
      <c r="O29" s="28">
        <f t="shared" si="0"/>
        <v>5159.5</v>
      </c>
      <c r="P29" s="17">
        <v>490.17</v>
      </c>
      <c r="T29" s="28">
        <f t="shared" si="1"/>
        <v>4669.33</v>
      </c>
      <c r="U29" s="32"/>
      <c r="V29" s="47"/>
      <c r="W29" s="10"/>
      <c r="X29" s="27" t="s">
        <v>32</v>
      </c>
      <c r="Z29" s="27" t="s">
        <v>33</v>
      </c>
    </row>
    <row r="30" spans="2:34" ht="15.75" x14ac:dyDescent="0.25">
      <c r="B30" s="27">
        <v>25</v>
      </c>
      <c r="C30" s="3" t="s">
        <v>76</v>
      </c>
      <c r="D30" s="3" t="s">
        <v>77</v>
      </c>
      <c r="E30" s="3" t="s">
        <v>78</v>
      </c>
      <c r="F30" s="4" t="s">
        <v>39</v>
      </c>
      <c r="G30" s="4" t="s">
        <v>285</v>
      </c>
      <c r="H30" s="4" t="s">
        <v>31</v>
      </c>
      <c r="I30" s="9">
        <v>5159.5</v>
      </c>
      <c r="J30" s="17"/>
      <c r="K30" s="28"/>
      <c r="L30" s="57"/>
      <c r="O30" s="28">
        <f t="shared" si="0"/>
        <v>5159.5</v>
      </c>
      <c r="P30" s="17">
        <v>490.17</v>
      </c>
      <c r="T30" s="28">
        <f t="shared" si="1"/>
        <v>4669.33</v>
      </c>
      <c r="U30" s="32"/>
      <c r="V30" s="47"/>
      <c r="W30" s="10"/>
      <c r="X30" s="27" t="s">
        <v>32</v>
      </c>
      <c r="Z30" s="27" t="s">
        <v>33</v>
      </c>
    </row>
    <row r="31" spans="2:34" ht="15.75" x14ac:dyDescent="0.25">
      <c r="B31" s="27">
        <v>26</v>
      </c>
      <c r="C31" s="2" t="s">
        <v>177</v>
      </c>
      <c r="D31" s="3" t="s">
        <v>35</v>
      </c>
      <c r="E31" s="3" t="s">
        <v>78</v>
      </c>
      <c r="F31" s="4" t="s">
        <v>39</v>
      </c>
      <c r="G31" s="4" t="s">
        <v>286</v>
      </c>
      <c r="H31" s="4" t="s">
        <v>36</v>
      </c>
      <c r="I31" s="6">
        <v>2752</v>
      </c>
      <c r="J31" s="27"/>
      <c r="K31" s="27"/>
      <c r="L31" s="57"/>
      <c r="M31" s="27"/>
      <c r="N31" s="27"/>
      <c r="O31" s="28">
        <f t="shared" si="0"/>
        <v>2752</v>
      </c>
      <c r="P31" s="5">
        <v>32.67</v>
      </c>
      <c r="Q31" s="28"/>
      <c r="R31" s="28"/>
      <c r="S31" s="28"/>
      <c r="T31" s="28">
        <f t="shared" si="1"/>
        <v>2719.33</v>
      </c>
      <c r="U31" s="32"/>
      <c r="V31" s="58"/>
      <c r="W31" s="4"/>
      <c r="X31" s="27" t="s">
        <v>183</v>
      </c>
      <c r="Y31" s="27"/>
      <c r="Z31" s="27" t="s">
        <v>33</v>
      </c>
    </row>
    <row r="32" spans="2:34" ht="15.75" x14ac:dyDescent="0.25">
      <c r="B32" s="27">
        <v>27</v>
      </c>
      <c r="C32" s="2" t="s">
        <v>86</v>
      </c>
      <c r="D32" s="3" t="s">
        <v>69</v>
      </c>
      <c r="E32" s="3" t="s">
        <v>87</v>
      </c>
      <c r="F32" s="4" t="s">
        <v>39</v>
      </c>
      <c r="G32" s="4" t="s">
        <v>287</v>
      </c>
      <c r="H32" s="4" t="s">
        <v>31</v>
      </c>
      <c r="I32" s="6">
        <v>6933.9</v>
      </c>
      <c r="J32" s="5"/>
      <c r="K32" s="28"/>
      <c r="L32" s="57"/>
      <c r="O32" s="28">
        <f t="shared" si="0"/>
        <v>6933.9</v>
      </c>
      <c r="P32" s="5">
        <v>842.91</v>
      </c>
      <c r="T32" s="28">
        <f t="shared" si="1"/>
        <v>6090.99</v>
      </c>
      <c r="U32" s="32"/>
      <c r="V32" s="10"/>
      <c r="W32" s="10"/>
      <c r="X32" s="27" t="s">
        <v>32</v>
      </c>
      <c r="Z32" s="27" t="s">
        <v>33</v>
      </c>
    </row>
    <row r="33" spans="2:36" ht="15.75" x14ac:dyDescent="0.25">
      <c r="B33" s="27">
        <v>28</v>
      </c>
      <c r="C33" s="2" t="s">
        <v>83</v>
      </c>
      <c r="D33" s="3" t="s">
        <v>35</v>
      </c>
      <c r="E33" s="3" t="s">
        <v>87</v>
      </c>
      <c r="F33" s="4" t="s">
        <v>39</v>
      </c>
      <c r="G33" s="4" t="s">
        <v>288</v>
      </c>
      <c r="H33" s="4" t="s">
        <v>36</v>
      </c>
      <c r="I33" s="6">
        <v>2866.5</v>
      </c>
      <c r="J33" s="5"/>
      <c r="K33" s="28"/>
      <c r="L33" s="57"/>
      <c r="N33" s="28"/>
      <c r="O33" s="28">
        <f t="shared" si="0"/>
        <v>2866.5</v>
      </c>
      <c r="P33" s="5">
        <v>45.12</v>
      </c>
      <c r="T33" s="28">
        <f t="shared" ref="T33" si="2">SUM(O33-P33-Q33-R33-S33)</f>
        <v>2821.38</v>
      </c>
      <c r="U33" s="32"/>
      <c r="V33" s="22"/>
      <c r="W33" s="47"/>
      <c r="X33" s="27" t="s">
        <v>85</v>
      </c>
      <c r="Z33" s="27" t="s">
        <v>33</v>
      </c>
      <c r="AE33" s="59"/>
      <c r="AF33" s="59"/>
      <c r="AG33" s="59"/>
      <c r="AH33" s="59"/>
    </row>
    <row r="34" spans="2:36" ht="15.75" x14ac:dyDescent="0.25">
      <c r="B34" s="27">
        <v>29</v>
      </c>
      <c r="C34" s="2" t="s">
        <v>88</v>
      </c>
      <c r="D34" s="3" t="s">
        <v>77</v>
      </c>
      <c r="E34" s="3" t="s">
        <v>354</v>
      </c>
      <c r="F34" s="4" t="s">
        <v>39</v>
      </c>
      <c r="G34" s="4" t="s">
        <v>289</v>
      </c>
      <c r="H34" s="4" t="s">
        <v>31</v>
      </c>
      <c r="I34" s="6">
        <v>5159.5</v>
      </c>
      <c r="J34" s="5"/>
      <c r="K34" s="28"/>
      <c r="L34" s="57"/>
      <c r="O34" s="28">
        <f t="shared" si="0"/>
        <v>5159.5</v>
      </c>
      <c r="P34" s="5">
        <v>490.17</v>
      </c>
      <c r="T34" s="28">
        <f t="shared" si="1"/>
        <v>4669.33</v>
      </c>
      <c r="U34" s="32"/>
      <c r="V34" s="10"/>
      <c r="W34" s="10"/>
      <c r="X34" s="27" t="s">
        <v>32</v>
      </c>
      <c r="Z34" s="27" t="s">
        <v>33</v>
      </c>
    </row>
    <row r="35" spans="2:36" ht="15.75" x14ac:dyDescent="0.25">
      <c r="B35" s="27">
        <v>30</v>
      </c>
      <c r="C35" s="2" t="s">
        <v>89</v>
      </c>
      <c r="D35" s="3" t="s">
        <v>69</v>
      </c>
      <c r="E35" s="3" t="s">
        <v>355</v>
      </c>
      <c r="F35" s="4" t="s">
        <v>39</v>
      </c>
      <c r="G35" s="4" t="s">
        <v>408</v>
      </c>
      <c r="H35" s="4" t="s">
        <v>31</v>
      </c>
      <c r="I35" s="6">
        <v>4200</v>
      </c>
      <c r="J35" s="5"/>
      <c r="K35" s="28"/>
      <c r="L35" s="57"/>
      <c r="O35" s="28">
        <f t="shared" si="0"/>
        <v>4200</v>
      </c>
      <c r="P35" s="5">
        <v>335.56</v>
      </c>
      <c r="T35" s="28">
        <f t="shared" si="1"/>
        <v>3864.44</v>
      </c>
      <c r="U35" s="32"/>
      <c r="V35" s="10"/>
      <c r="W35" s="10"/>
      <c r="X35" s="27" t="s">
        <v>32</v>
      </c>
      <c r="Z35" s="27" t="s">
        <v>33</v>
      </c>
    </row>
    <row r="36" spans="2:36" ht="15.75" x14ac:dyDescent="0.25">
      <c r="C36" s="45" t="s">
        <v>90</v>
      </c>
      <c r="D36" s="3"/>
      <c r="E36" s="3"/>
      <c r="F36" s="4"/>
      <c r="G36" s="4"/>
      <c r="H36" s="4"/>
      <c r="I36" s="11">
        <f>SUM(I6:I35)</f>
        <v>236640.55999999997</v>
      </c>
      <c r="J36" s="11">
        <f t="shared" ref="J36:S36" si="3">SUM(J6:J35)</f>
        <v>140.19</v>
      </c>
      <c r="K36" s="11">
        <f t="shared" si="3"/>
        <v>0</v>
      </c>
      <c r="L36" s="11">
        <f>SUM(L6:L35)</f>
        <v>0</v>
      </c>
      <c r="M36" s="11">
        <f>SUM(M6:M35)</f>
        <v>0</v>
      </c>
      <c r="N36" s="11">
        <f t="shared" si="3"/>
        <v>0</v>
      </c>
      <c r="O36" s="11">
        <f>SUM(O6:O35)</f>
        <v>236780.74999999997</v>
      </c>
      <c r="P36" s="11">
        <f>SUM(P6:P35)</f>
        <v>33507.109999999986</v>
      </c>
      <c r="Q36" s="11">
        <f t="shared" si="3"/>
        <v>0</v>
      </c>
      <c r="R36" s="11">
        <f t="shared" si="3"/>
        <v>0</v>
      </c>
      <c r="S36" s="11">
        <f t="shared" si="3"/>
        <v>0</v>
      </c>
      <c r="T36" s="11">
        <f>SUM(T6:T35)</f>
        <v>203273.63999999996</v>
      </c>
      <c r="Z36" s="27"/>
    </row>
    <row r="37" spans="2:36" ht="15.75" x14ac:dyDescent="0.25">
      <c r="C37" s="2"/>
      <c r="D37" s="3"/>
      <c r="E37" s="3"/>
      <c r="F37" s="4"/>
      <c r="G37" s="4"/>
      <c r="H37" s="4"/>
      <c r="I37" s="11"/>
      <c r="J37" s="18"/>
      <c r="P37" s="18"/>
      <c r="Z37" s="27"/>
    </row>
    <row r="38" spans="2:36" ht="15.75" x14ac:dyDescent="0.25">
      <c r="C38" s="7" t="s">
        <v>91</v>
      </c>
      <c r="D38" s="2"/>
      <c r="E38" s="2"/>
      <c r="F38" s="2"/>
      <c r="G38" s="2"/>
      <c r="H38" s="2"/>
      <c r="I38" s="2"/>
      <c r="J38" s="2"/>
      <c r="P38" s="2"/>
      <c r="Z38" s="27"/>
    </row>
    <row r="39" spans="2:36" ht="15.75" x14ac:dyDescent="0.25">
      <c r="B39" s="27">
        <v>31</v>
      </c>
      <c r="C39" s="2" t="s">
        <v>92</v>
      </c>
      <c r="D39" s="3" t="s">
        <v>93</v>
      </c>
      <c r="E39" s="12" t="s">
        <v>94</v>
      </c>
      <c r="F39" s="10" t="s">
        <v>39</v>
      </c>
      <c r="G39" s="4" t="s">
        <v>290</v>
      </c>
      <c r="H39" s="10" t="s">
        <v>31</v>
      </c>
      <c r="I39" s="9">
        <v>14685.3</v>
      </c>
      <c r="J39" s="19"/>
      <c r="K39" s="28"/>
      <c r="L39" s="57"/>
      <c r="O39" s="28">
        <f>I39+J39+K39+L39+M39+N39</f>
        <v>14685.3</v>
      </c>
      <c r="P39" s="19">
        <v>2557.66</v>
      </c>
      <c r="T39" s="28">
        <f>SUM(O39-P39-Q39-R39-S39)</f>
        <v>12127.64</v>
      </c>
      <c r="U39" s="32"/>
      <c r="V39" s="10"/>
      <c r="W39" s="10"/>
      <c r="X39" s="27" t="s">
        <v>32</v>
      </c>
      <c r="Z39" s="27" t="s">
        <v>33</v>
      </c>
    </row>
    <row r="40" spans="2:36" ht="15.75" x14ac:dyDescent="0.25">
      <c r="B40" s="27">
        <v>32</v>
      </c>
      <c r="C40" s="2" t="s">
        <v>95</v>
      </c>
      <c r="D40" s="3" t="s">
        <v>96</v>
      </c>
      <c r="E40" s="3" t="s">
        <v>91</v>
      </c>
      <c r="F40" s="4" t="s">
        <v>39</v>
      </c>
      <c r="G40" s="4" t="s">
        <v>291</v>
      </c>
      <c r="H40" s="4" t="s">
        <v>80</v>
      </c>
      <c r="I40" s="9">
        <v>4200</v>
      </c>
      <c r="J40" s="17"/>
      <c r="K40" s="28"/>
      <c r="L40" s="57"/>
      <c r="N40" s="28"/>
      <c r="O40" s="28">
        <f t="shared" ref="O40:O49" si="4">I40+J40+K40+L40+M40+N40</f>
        <v>4200</v>
      </c>
      <c r="P40" s="17">
        <v>335.56</v>
      </c>
      <c r="T40" s="28">
        <f t="shared" ref="T40:T49" si="5">SUM(O40-P40-Q40-R40-S40)</f>
        <v>3864.44</v>
      </c>
      <c r="U40" s="32"/>
      <c r="V40" s="47"/>
      <c r="W40" s="10"/>
      <c r="X40" s="27" t="s">
        <v>97</v>
      </c>
      <c r="Z40" s="27" t="s">
        <v>33</v>
      </c>
      <c r="AE40" s="59"/>
      <c r="AG40" s="59"/>
      <c r="AH40" s="59"/>
    </row>
    <row r="41" spans="2:36" ht="15.75" x14ac:dyDescent="0.25">
      <c r="B41" s="27">
        <v>33</v>
      </c>
      <c r="C41" s="2" t="s">
        <v>98</v>
      </c>
      <c r="D41" s="3" t="s">
        <v>96</v>
      </c>
      <c r="E41" s="3" t="s">
        <v>91</v>
      </c>
      <c r="F41" s="4" t="s">
        <v>39</v>
      </c>
      <c r="G41" s="4" t="s">
        <v>292</v>
      </c>
      <c r="H41" s="4" t="s">
        <v>80</v>
      </c>
      <c r="I41" s="9">
        <v>4200</v>
      </c>
      <c r="J41" s="17"/>
      <c r="K41" s="28"/>
      <c r="L41" s="57"/>
      <c r="N41" s="28"/>
      <c r="O41" s="28">
        <f t="shared" si="4"/>
        <v>4200</v>
      </c>
      <c r="P41" s="17">
        <v>335.56</v>
      </c>
      <c r="T41" s="28">
        <f t="shared" si="5"/>
        <v>3864.44</v>
      </c>
      <c r="U41" s="71"/>
      <c r="V41" s="47"/>
      <c r="W41" s="10"/>
      <c r="X41" s="27" t="s">
        <v>99</v>
      </c>
      <c r="Z41" s="27" t="s">
        <v>33</v>
      </c>
      <c r="AE41" s="59"/>
      <c r="AG41" s="59"/>
      <c r="AH41" s="59"/>
    </row>
    <row r="42" spans="2:36" ht="15.75" x14ac:dyDescent="0.25">
      <c r="B42" s="27">
        <v>34</v>
      </c>
      <c r="C42" s="2" t="s">
        <v>100</v>
      </c>
      <c r="D42" s="3" t="s">
        <v>101</v>
      </c>
      <c r="E42" s="3" t="s">
        <v>91</v>
      </c>
      <c r="F42" s="4" t="s">
        <v>39</v>
      </c>
      <c r="G42" s="4" t="s">
        <v>293</v>
      </c>
      <c r="H42" s="4" t="s">
        <v>80</v>
      </c>
      <c r="I42" s="9">
        <v>4200</v>
      </c>
      <c r="J42" s="17"/>
      <c r="K42" s="28"/>
      <c r="L42" s="57"/>
      <c r="M42" s="59"/>
      <c r="N42" s="28"/>
      <c r="O42" s="28">
        <f t="shared" si="4"/>
        <v>4200</v>
      </c>
      <c r="P42" s="17">
        <v>335.56</v>
      </c>
      <c r="T42" s="28">
        <f t="shared" si="5"/>
        <v>3864.44</v>
      </c>
      <c r="U42" s="32"/>
      <c r="V42" s="22"/>
      <c r="W42" s="10"/>
      <c r="X42" s="27" t="s">
        <v>102</v>
      </c>
      <c r="Z42" s="27" t="s">
        <v>33</v>
      </c>
      <c r="AE42" s="59"/>
      <c r="AG42" s="59"/>
      <c r="AH42" s="59"/>
    </row>
    <row r="43" spans="2:36" ht="15.75" x14ac:dyDescent="0.25">
      <c r="B43" s="27">
        <v>35</v>
      </c>
      <c r="C43" s="2" t="s">
        <v>103</v>
      </c>
      <c r="D43" s="3" t="s">
        <v>101</v>
      </c>
      <c r="E43" s="3" t="s">
        <v>91</v>
      </c>
      <c r="F43" s="4" t="s">
        <v>39</v>
      </c>
      <c r="G43" s="4" t="s">
        <v>294</v>
      </c>
      <c r="H43" s="4" t="s">
        <v>80</v>
      </c>
      <c r="I43" s="9">
        <v>4200</v>
      </c>
      <c r="J43" s="17"/>
      <c r="K43" s="28"/>
      <c r="L43" s="57"/>
      <c r="O43" s="28">
        <f t="shared" si="4"/>
        <v>4200</v>
      </c>
      <c r="P43" s="17">
        <v>335.56</v>
      </c>
      <c r="T43" s="28">
        <f t="shared" si="5"/>
        <v>3864.44</v>
      </c>
      <c r="U43" s="32"/>
      <c r="V43" s="10"/>
      <c r="W43" s="10"/>
      <c r="X43" s="27" t="s">
        <v>32</v>
      </c>
      <c r="Z43" s="27" t="s">
        <v>33</v>
      </c>
    </row>
    <row r="44" spans="2:36" ht="15.75" x14ac:dyDescent="0.25">
      <c r="B44" s="27">
        <v>36</v>
      </c>
      <c r="C44" s="2" t="s">
        <v>104</v>
      </c>
      <c r="D44" s="3" t="s">
        <v>69</v>
      </c>
      <c r="E44" s="3" t="s">
        <v>105</v>
      </c>
      <c r="F44" s="4" t="s">
        <v>39</v>
      </c>
      <c r="G44" s="4" t="s">
        <v>295</v>
      </c>
      <c r="H44" s="4" t="s">
        <v>31</v>
      </c>
      <c r="I44" s="13">
        <v>5159.5</v>
      </c>
      <c r="J44" s="20"/>
      <c r="K44" s="28"/>
      <c r="L44" s="57"/>
      <c r="N44" s="28"/>
      <c r="O44" s="28">
        <f t="shared" si="4"/>
        <v>5159.5</v>
      </c>
      <c r="P44" s="20">
        <v>490.17</v>
      </c>
      <c r="T44" s="28">
        <f t="shared" si="5"/>
        <v>4669.33</v>
      </c>
      <c r="U44" s="32"/>
      <c r="V44" s="10"/>
      <c r="W44" s="10"/>
      <c r="X44" s="27" t="s">
        <v>32</v>
      </c>
      <c r="Z44" s="27" t="s">
        <v>33</v>
      </c>
    </row>
    <row r="45" spans="2:36" ht="15.75" x14ac:dyDescent="0.25">
      <c r="B45" s="27">
        <v>37</v>
      </c>
      <c r="C45" s="2" t="s">
        <v>356</v>
      </c>
      <c r="D45" s="3" t="s">
        <v>35</v>
      </c>
      <c r="E45" s="3" t="s">
        <v>105</v>
      </c>
      <c r="F45" s="4" t="s">
        <v>39</v>
      </c>
      <c r="G45" s="4" t="s">
        <v>357</v>
      </c>
      <c r="H45" s="4" t="s">
        <v>36</v>
      </c>
      <c r="I45" s="13">
        <v>2866.5</v>
      </c>
      <c r="J45" s="20"/>
      <c r="K45" s="28"/>
      <c r="L45" s="57"/>
      <c r="N45" s="28"/>
      <c r="O45" s="28">
        <f t="shared" si="4"/>
        <v>2866.5</v>
      </c>
      <c r="P45" s="20">
        <v>45.12</v>
      </c>
      <c r="T45" s="28">
        <f t="shared" si="5"/>
        <v>2821.38</v>
      </c>
      <c r="U45" s="32"/>
      <c r="V45" s="4"/>
      <c r="W45" s="10"/>
      <c r="X45" s="27" t="s">
        <v>366</v>
      </c>
      <c r="Z45" s="27" t="s">
        <v>33</v>
      </c>
    </row>
    <row r="46" spans="2:36" ht="15.75" x14ac:dyDescent="0.25">
      <c r="B46" s="27">
        <v>38</v>
      </c>
      <c r="C46" s="2" t="s">
        <v>338</v>
      </c>
      <c r="D46" s="3" t="s">
        <v>35</v>
      </c>
      <c r="E46" s="3" t="s">
        <v>105</v>
      </c>
      <c r="F46" s="4" t="s">
        <v>39</v>
      </c>
      <c r="G46" s="4" t="s">
        <v>336</v>
      </c>
      <c r="H46" s="4" t="s">
        <v>36</v>
      </c>
      <c r="I46" s="9">
        <v>2866.5</v>
      </c>
      <c r="J46" s="17"/>
      <c r="K46" s="28"/>
      <c r="L46" s="57"/>
      <c r="M46" s="57"/>
      <c r="N46" s="28"/>
      <c r="O46" s="28">
        <f t="shared" si="4"/>
        <v>2866.5</v>
      </c>
      <c r="P46" s="17">
        <v>45.12</v>
      </c>
      <c r="T46" s="28">
        <f t="shared" si="5"/>
        <v>2821.38</v>
      </c>
      <c r="U46" s="32"/>
      <c r="V46" s="4"/>
      <c r="W46" s="4"/>
      <c r="X46" s="27" t="s">
        <v>337</v>
      </c>
      <c r="Z46" s="27" t="s">
        <v>33</v>
      </c>
      <c r="AD46" s="59"/>
      <c r="AE46" s="59"/>
      <c r="AF46" s="59"/>
      <c r="AG46" s="59"/>
      <c r="AH46" s="59"/>
      <c r="AI46" s="59"/>
      <c r="AJ46" s="59"/>
    </row>
    <row r="47" spans="2:36" ht="15.75" x14ac:dyDescent="0.25">
      <c r="B47" s="27">
        <v>39</v>
      </c>
      <c r="C47" s="2" t="s">
        <v>106</v>
      </c>
      <c r="D47" s="3" t="s">
        <v>107</v>
      </c>
      <c r="E47" s="3" t="s">
        <v>108</v>
      </c>
      <c r="F47" s="4" t="s">
        <v>39</v>
      </c>
      <c r="G47" s="4" t="s">
        <v>296</v>
      </c>
      <c r="H47" s="4" t="s">
        <v>31</v>
      </c>
      <c r="I47" s="13">
        <v>6933.9</v>
      </c>
      <c r="J47" s="20"/>
      <c r="K47" s="28"/>
      <c r="L47" s="57"/>
      <c r="O47" s="28">
        <f t="shared" si="4"/>
        <v>6933.9</v>
      </c>
      <c r="P47" s="20">
        <v>842.91</v>
      </c>
      <c r="T47" s="28">
        <f t="shared" si="5"/>
        <v>6090.99</v>
      </c>
      <c r="U47" s="32"/>
      <c r="V47" s="4"/>
      <c r="W47" s="10"/>
      <c r="X47" s="27" t="s">
        <v>32</v>
      </c>
      <c r="Z47" s="27" t="s">
        <v>33</v>
      </c>
    </row>
    <row r="48" spans="2:36" ht="15.75" x14ac:dyDescent="0.25">
      <c r="B48" s="27">
        <v>40</v>
      </c>
      <c r="C48" s="2" t="s">
        <v>109</v>
      </c>
      <c r="D48" s="3" t="s">
        <v>69</v>
      </c>
      <c r="E48" s="3" t="s">
        <v>110</v>
      </c>
      <c r="F48" s="4" t="s">
        <v>39</v>
      </c>
      <c r="G48" s="4" t="s">
        <v>297</v>
      </c>
      <c r="H48" s="4" t="s">
        <v>31</v>
      </c>
      <c r="I48" s="13">
        <v>5159.5</v>
      </c>
      <c r="J48" s="20"/>
      <c r="K48" s="28"/>
      <c r="L48" s="57"/>
      <c r="O48" s="28">
        <f t="shared" si="4"/>
        <v>5159.5</v>
      </c>
      <c r="P48" s="20">
        <v>490.17</v>
      </c>
      <c r="T48" s="28">
        <f t="shared" si="5"/>
        <v>4669.33</v>
      </c>
      <c r="U48" s="32"/>
      <c r="V48" s="22"/>
      <c r="W48" s="47"/>
      <c r="X48" s="27" t="s">
        <v>32</v>
      </c>
      <c r="Z48" s="27" t="s">
        <v>33</v>
      </c>
    </row>
    <row r="49" spans="2:37" ht="15.75" x14ac:dyDescent="0.25">
      <c r="B49" s="27">
        <v>41</v>
      </c>
      <c r="C49" s="2" t="s">
        <v>111</v>
      </c>
      <c r="D49" s="3" t="s">
        <v>112</v>
      </c>
      <c r="E49" s="3" t="s">
        <v>110</v>
      </c>
      <c r="F49" s="4" t="s">
        <v>39</v>
      </c>
      <c r="G49" s="4" t="s">
        <v>298</v>
      </c>
      <c r="H49" s="4" t="s">
        <v>80</v>
      </c>
      <c r="I49" s="9">
        <v>3866.5</v>
      </c>
      <c r="J49" s="17"/>
      <c r="K49" s="28"/>
      <c r="L49" s="57"/>
      <c r="O49" s="28">
        <f t="shared" si="4"/>
        <v>3866.5</v>
      </c>
      <c r="P49" s="17">
        <v>299.27</v>
      </c>
      <c r="T49" s="28">
        <f t="shared" si="5"/>
        <v>3567.23</v>
      </c>
      <c r="U49" s="32"/>
      <c r="V49" s="22"/>
      <c r="W49" s="10"/>
      <c r="X49" s="27" t="s">
        <v>343</v>
      </c>
      <c r="Z49" s="27" t="s">
        <v>33</v>
      </c>
    </row>
    <row r="50" spans="2:37" ht="15.75" x14ac:dyDescent="0.25">
      <c r="C50" s="45" t="s">
        <v>113</v>
      </c>
      <c r="D50" s="3"/>
      <c r="E50" s="3"/>
      <c r="F50" s="4"/>
      <c r="G50" s="4"/>
      <c r="H50" s="4"/>
      <c r="I50" s="15">
        <f>SUM(I39:I49)</f>
        <v>58337.700000000004</v>
      </c>
      <c r="J50" s="15">
        <f t="shared" ref="J50:S50" si="6">SUM(J39:J49)</f>
        <v>0</v>
      </c>
      <c r="K50" s="15">
        <f t="shared" si="6"/>
        <v>0</v>
      </c>
      <c r="L50" s="15">
        <f>SUM(L39:L49)</f>
        <v>0</v>
      </c>
      <c r="M50" s="15">
        <f>SUM(M39:M49)</f>
        <v>0</v>
      </c>
      <c r="N50" s="15">
        <f t="shared" si="6"/>
        <v>0</v>
      </c>
      <c r="O50" s="15">
        <f>SUM(O39:O49)</f>
        <v>58337.700000000004</v>
      </c>
      <c r="P50" s="15">
        <f>SUM(P39:P49)</f>
        <v>6112.66</v>
      </c>
      <c r="Q50" s="15">
        <f t="shared" si="6"/>
        <v>0</v>
      </c>
      <c r="R50" s="15">
        <f t="shared" si="6"/>
        <v>0</v>
      </c>
      <c r="S50" s="15">
        <f t="shared" si="6"/>
        <v>0</v>
      </c>
      <c r="T50" s="15">
        <f>SUM(T39:T49)</f>
        <v>52225.039999999994</v>
      </c>
    </row>
    <row r="51" spans="2:37" ht="15.75" x14ac:dyDescent="0.25">
      <c r="C51" s="2"/>
      <c r="D51" s="3"/>
      <c r="E51" s="3"/>
      <c r="F51" s="4"/>
      <c r="G51" s="4"/>
      <c r="H51" s="14"/>
      <c r="I51" s="15"/>
      <c r="J51" s="21"/>
      <c r="P51" s="21"/>
    </row>
    <row r="52" spans="2:37" ht="15.75" x14ac:dyDescent="0.25">
      <c r="C52" s="7" t="s">
        <v>114</v>
      </c>
      <c r="D52" s="2"/>
      <c r="E52" s="2"/>
      <c r="F52" s="2"/>
      <c r="G52" s="2"/>
      <c r="H52" s="16"/>
      <c r="I52" s="16"/>
      <c r="J52" s="16"/>
      <c r="P52" s="16"/>
    </row>
    <row r="53" spans="2:37" ht="15.75" x14ac:dyDescent="0.25">
      <c r="B53" s="27">
        <v>42</v>
      </c>
      <c r="C53" s="2" t="s">
        <v>115</v>
      </c>
      <c r="D53" s="3" t="s">
        <v>69</v>
      </c>
      <c r="E53" s="3" t="s">
        <v>114</v>
      </c>
      <c r="F53" s="4" t="s">
        <v>39</v>
      </c>
      <c r="G53" s="4" t="s">
        <v>299</v>
      </c>
      <c r="H53" s="4" t="s">
        <v>31</v>
      </c>
      <c r="I53" s="6">
        <v>6933.9</v>
      </c>
      <c r="J53" s="5"/>
      <c r="K53" s="28"/>
      <c r="O53" s="28">
        <f>I53+J53+K53+L53+M53+N53</f>
        <v>6933.9</v>
      </c>
      <c r="P53" s="5">
        <v>842.91</v>
      </c>
      <c r="T53" s="28">
        <f>+O53-P53-Q53-R53-S53</f>
        <v>6090.99</v>
      </c>
      <c r="V53" s="10"/>
      <c r="W53" s="10"/>
      <c r="X53" s="27" t="s">
        <v>32</v>
      </c>
      <c r="Z53" s="27" t="s">
        <v>116</v>
      </c>
    </row>
    <row r="54" spans="2:37" ht="15.75" x14ac:dyDescent="0.25">
      <c r="B54" s="27">
        <v>43</v>
      </c>
      <c r="C54" s="2" t="s">
        <v>79</v>
      </c>
      <c r="D54" s="3" t="s">
        <v>35</v>
      </c>
      <c r="E54" s="3" t="s">
        <v>114</v>
      </c>
      <c r="F54" s="4" t="s">
        <v>39</v>
      </c>
      <c r="G54" s="4" t="s">
        <v>399</v>
      </c>
      <c r="H54" s="10" t="s">
        <v>80</v>
      </c>
      <c r="I54" s="6">
        <v>3866.5</v>
      </c>
      <c r="J54" s="5"/>
      <c r="K54" s="28"/>
      <c r="L54" s="28"/>
      <c r="N54" s="28"/>
      <c r="O54" s="28">
        <f t="shared" ref="O54:O57" si="7">I54+J54+K54+L54+M54+N54</f>
        <v>3866.5</v>
      </c>
      <c r="P54" s="5">
        <v>299.27</v>
      </c>
      <c r="T54" s="28">
        <f t="shared" ref="T54:T57" si="8">+O54-P54-Q54-R54-S54</f>
        <v>3567.23</v>
      </c>
      <c r="U54" s="32"/>
      <c r="V54" s="55"/>
      <c r="W54" s="10"/>
      <c r="X54" s="27" t="s">
        <v>81</v>
      </c>
      <c r="Z54" s="27" t="s">
        <v>33</v>
      </c>
      <c r="AE54" s="59"/>
      <c r="AF54" s="59"/>
      <c r="AG54" s="59"/>
      <c r="AH54" s="59"/>
    </row>
    <row r="55" spans="2:37" ht="15.75" x14ac:dyDescent="0.25">
      <c r="B55" s="27">
        <v>44</v>
      </c>
      <c r="C55" s="2" t="s">
        <v>261</v>
      </c>
      <c r="D55" s="3" t="s">
        <v>351</v>
      </c>
      <c r="E55" s="3" t="s">
        <v>114</v>
      </c>
      <c r="F55" s="4" t="s">
        <v>39</v>
      </c>
      <c r="G55" s="4" t="s">
        <v>400</v>
      </c>
      <c r="H55" s="4" t="s">
        <v>36</v>
      </c>
      <c r="I55" s="6">
        <v>2866.5</v>
      </c>
      <c r="J55" s="5"/>
      <c r="K55" s="28"/>
      <c r="L55" s="61"/>
      <c r="O55" s="28">
        <f t="shared" si="7"/>
        <v>2866.5</v>
      </c>
      <c r="P55" s="5">
        <v>45.12</v>
      </c>
      <c r="T55" s="28">
        <f t="shared" si="8"/>
        <v>2821.38</v>
      </c>
      <c r="U55" s="27"/>
      <c r="V55" s="10"/>
      <c r="W55" s="47"/>
      <c r="X55" s="27" t="s">
        <v>262</v>
      </c>
      <c r="Z55" s="27" t="s">
        <v>116</v>
      </c>
      <c r="AE55" s="59"/>
      <c r="AF55" s="59"/>
      <c r="AG55" s="59"/>
      <c r="AH55" s="59"/>
      <c r="AI55" s="59"/>
      <c r="AJ55" s="59"/>
      <c r="AK55" s="59"/>
    </row>
    <row r="56" spans="2:37" ht="15.75" x14ac:dyDescent="0.25">
      <c r="B56" s="27">
        <v>45</v>
      </c>
      <c r="C56" s="2" t="s">
        <v>234</v>
      </c>
      <c r="D56" s="3" t="s">
        <v>351</v>
      </c>
      <c r="E56" s="3" t="s">
        <v>114</v>
      </c>
      <c r="F56" s="4" t="s">
        <v>39</v>
      </c>
      <c r="G56" s="4" t="s">
        <v>415</v>
      </c>
      <c r="H56" s="4" t="s">
        <v>36</v>
      </c>
      <c r="I56" s="6">
        <v>2752</v>
      </c>
      <c r="J56" s="5"/>
      <c r="K56" s="28"/>
      <c r="L56" s="61"/>
      <c r="O56" s="28">
        <f t="shared" si="7"/>
        <v>2752</v>
      </c>
      <c r="P56" s="5">
        <v>32.67</v>
      </c>
      <c r="T56" s="28">
        <f t="shared" si="8"/>
        <v>2719.33</v>
      </c>
      <c r="U56" s="27"/>
      <c r="V56" s="20"/>
      <c r="W56" s="27"/>
      <c r="X56" s="27" t="s">
        <v>406</v>
      </c>
      <c r="Z56" s="27" t="s">
        <v>116</v>
      </c>
      <c r="AE56" s="59"/>
      <c r="AF56" s="59"/>
      <c r="AG56" s="59"/>
      <c r="AH56" s="59"/>
      <c r="AI56" s="59"/>
      <c r="AJ56" s="59"/>
      <c r="AK56" s="59"/>
    </row>
    <row r="57" spans="2:37" ht="15.75" x14ac:dyDescent="0.25">
      <c r="B57" s="27">
        <v>46</v>
      </c>
      <c r="C57" s="2" t="s">
        <v>334</v>
      </c>
      <c r="D57" s="2" t="s">
        <v>457</v>
      </c>
      <c r="E57" s="3" t="s">
        <v>114</v>
      </c>
      <c r="F57" s="4" t="s">
        <v>39</v>
      </c>
      <c r="G57" s="4" t="s">
        <v>445</v>
      </c>
      <c r="H57" s="4" t="s">
        <v>127</v>
      </c>
      <c r="I57" s="6">
        <v>2508.5</v>
      </c>
      <c r="J57" s="5">
        <v>8.83</v>
      </c>
      <c r="K57" s="28"/>
      <c r="L57" s="28"/>
      <c r="N57" s="28"/>
      <c r="O57" s="28">
        <f t="shared" si="7"/>
        <v>2517.33</v>
      </c>
      <c r="P57" s="5"/>
      <c r="T57" s="28">
        <f t="shared" si="8"/>
        <v>2517.33</v>
      </c>
      <c r="U57" s="32"/>
      <c r="V57" s="47"/>
      <c r="W57" s="47"/>
      <c r="X57" s="27" t="s">
        <v>358</v>
      </c>
      <c r="Z57" s="27" t="s">
        <v>33</v>
      </c>
      <c r="AE57" s="59"/>
      <c r="AF57" s="59"/>
      <c r="AG57" s="59"/>
      <c r="AH57" s="59"/>
      <c r="AI57" s="59"/>
      <c r="AJ57" s="59"/>
    </row>
    <row r="58" spans="2:37" ht="15.75" x14ac:dyDescent="0.25">
      <c r="C58" s="45" t="s">
        <v>117</v>
      </c>
      <c r="D58" s="3"/>
      <c r="E58" s="3"/>
      <c r="F58" s="4"/>
      <c r="G58" s="4"/>
      <c r="H58" s="4"/>
      <c r="I58" s="11">
        <f>SUM(I53:I57)</f>
        <v>18927.400000000001</v>
      </c>
      <c r="J58" s="11">
        <f>SUM(J53:J57)</f>
        <v>8.83</v>
      </c>
      <c r="K58" s="11">
        <f t="shared" ref="K58:N58" si="9">SUM(K53:K57)</f>
        <v>0</v>
      </c>
      <c r="L58" s="11">
        <f t="shared" si="9"/>
        <v>0</v>
      </c>
      <c r="M58" s="11">
        <f t="shared" si="9"/>
        <v>0</v>
      </c>
      <c r="N58" s="11">
        <f t="shared" si="9"/>
        <v>0</v>
      </c>
      <c r="O58" s="11">
        <f>SUM(O53:O57)</f>
        <v>18936.230000000003</v>
      </c>
      <c r="P58" s="11">
        <f>SUM(P53:P57)</f>
        <v>1219.9699999999998</v>
      </c>
      <c r="Q58" s="11">
        <f t="shared" ref="Q58:S58" si="10">SUM(Q53:Q55)</f>
        <v>0</v>
      </c>
      <c r="R58" s="11">
        <f t="shared" si="10"/>
        <v>0</v>
      </c>
      <c r="S58" s="11">
        <f t="shared" si="10"/>
        <v>0</v>
      </c>
      <c r="T58" s="11">
        <f>SUM(T53:T57)</f>
        <v>17716.259999999998</v>
      </c>
    </row>
    <row r="59" spans="2:37" ht="15.75" x14ac:dyDescent="0.25">
      <c r="C59" s="2"/>
      <c r="D59" s="3"/>
      <c r="E59" s="3"/>
      <c r="F59" s="4"/>
      <c r="G59" s="4"/>
      <c r="H59" s="4"/>
      <c r="I59" s="6"/>
      <c r="J59" s="5"/>
      <c r="P59" s="5"/>
    </row>
    <row r="60" spans="2:37" ht="15.75" x14ac:dyDescent="0.25">
      <c r="B60" s="27"/>
      <c r="C60" s="7" t="s">
        <v>118</v>
      </c>
      <c r="D60" s="2"/>
      <c r="E60" s="2"/>
      <c r="F60" s="2"/>
      <c r="G60" s="2"/>
      <c r="H60" s="2"/>
      <c r="I60" s="2"/>
      <c r="J60" s="2"/>
      <c r="L60" s="27"/>
      <c r="P60" s="2"/>
    </row>
    <row r="61" spans="2:37" ht="15.75" x14ac:dyDescent="0.25">
      <c r="B61" s="27">
        <v>47</v>
      </c>
      <c r="C61" s="2" t="s">
        <v>119</v>
      </c>
      <c r="D61" s="3" t="s">
        <v>69</v>
      </c>
      <c r="E61" s="3" t="s">
        <v>120</v>
      </c>
      <c r="F61" s="4" t="s">
        <v>39</v>
      </c>
      <c r="G61" s="4" t="s">
        <v>300</v>
      </c>
      <c r="H61" s="4" t="s">
        <v>31</v>
      </c>
      <c r="I61" s="6">
        <v>5159.5</v>
      </c>
      <c r="J61" s="5"/>
      <c r="K61" s="28"/>
      <c r="L61" s="28"/>
      <c r="O61" s="28">
        <f t="shared" ref="O61:O92" si="11">SUM(I61:N61)</f>
        <v>5159.5</v>
      </c>
      <c r="P61" s="5">
        <v>490.17</v>
      </c>
      <c r="T61" s="28">
        <f t="shared" ref="T61:T62" si="12">SUM(O61-P61-Q61-R61-S61)</f>
        <v>4669.33</v>
      </c>
      <c r="U61" s="32"/>
      <c r="V61" s="22"/>
      <c r="W61" s="10"/>
      <c r="X61" s="27" t="s">
        <v>32</v>
      </c>
      <c r="Z61" s="27" t="s">
        <v>33</v>
      </c>
    </row>
    <row r="62" spans="2:37" ht="15.75" x14ac:dyDescent="0.25">
      <c r="B62" s="27">
        <v>48</v>
      </c>
      <c r="C62" s="2" t="s">
        <v>136</v>
      </c>
      <c r="D62" s="3" t="s">
        <v>35</v>
      </c>
      <c r="E62" s="3" t="s">
        <v>120</v>
      </c>
      <c r="F62" s="4" t="s">
        <v>39</v>
      </c>
      <c r="G62" s="4" t="s">
        <v>301</v>
      </c>
      <c r="H62" s="4" t="s">
        <v>36</v>
      </c>
      <c r="I62" s="9">
        <v>2866.5</v>
      </c>
      <c r="J62" s="17"/>
      <c r="K62" s="28"/>
      <c r="L62" s="57"/>
      <c r="N62" s="28"/>
      <c r="O62" s="28">
        <f t="shared" si="11"/>
        <v>2866.5</v>
      </c>
      <c r="P62" s="17">
        <v>45.12</v>
      </c>
      <c r="T62" s="28">
        <f t="shared" si="12"/>
        <v>2821.38</v>
      </c>
      <c r="U62" s="32"/>
      <c r="V62" s="22"/>
      <c r="W62" s="10"/>
      <c r="X62" s="27" t="s">
        <v>367</v>
      </c>
      <c r="Z62" s="27" t="s">
        <v>33</v>
      </c>
      <c r="AE62" s="59"/>
      <c r="AF62" s="59"/>
      <c r="AG62" s="59"/>
      <c r="AH62" s="59"/>
    </row>
    <row r="63" spans="2:37" ht="15.75" x14ac:dyDescent="0.25">
      <c r="B63" s="27">
        <v>49</v>
      </c>
      <c r="C63" s="20" t="s">
        <v>124</v>
      </c>
      <c r="D63" s="3" t="s">
        <v>122</v>
      </c>
      <c r="E63" s="3" t="s">
        <v>120</v>
      </c>
      <c r="F63" s="4" t="s">
        <v>39</v>
      </c>
      <c r="G63" s="4" t="s">
        <v>302</v>
      </c>
      <c r="H63" s="4" t="s">
        <v>36</v>
      </c>
      <c r="I63" s="6">
        <v>3391.5</v>
      </c>
      <c r="J63" s="5"/>
      <c r="K63" s="28"/>
      <c r="L63" s="57"/>
      <c r="N63" s="28"/>
      <c r="O63" s="28">
        <f t="shared" si="11"/>
        <v>3391.5</v>
      </c>
      <c r="P63" s="5">
        <v>122.49</v>
      </c>
      <c r="T63" s="28">
        <f t="shared" ref="T63" si="13">+O63-P63-Q63-R63-S63</f>
        <v>3269.01</v>
      </c>
      <c r="U63" s="32"/>
      <c r="V63" s="47"/>
      <c r="W63" s="10"/>
      <c r="X63" s="27" t="s">
        <v>99</v>
      </c>
      <c r="Z63" s="27" t="s">
        <v>33</v>
      </c>
      <c r="AE63" s="59"/>
      <c r="AF63" s="59"/>
      <c r="AG63" s="59"/>
      <c r="AH63" s="59"/>
    </row>
    <row r="64" spans="2:37" ht="15.75" x14ac:dyDescent="0.25">
      <c r="B64" s="27">
        <v>50</v>
      </c>
      <c r="C64" s="2" t="s">
        <v>123</v>
      </c>
      <c r="D64" s="3" t="s">
        <v>439</v>
      </c>
      <c r="E64" s="3" t="s">
        <v>120</v>
      </c>
      <c r="F64" s="4" t="s">
        <v>39</v>
      </c>
      <c r="G64" s="4" t="s">
        <v>303</v>
      </c>
      <c r="H64" s="4" t="s">
        <v>36</v>
      </c>
      <c r="I64" s="6">
        <v>3096</v>
      </c>
      <c r="J64" s="5"/>
      <c r="K64" s="28"/>
      <c r="L64" s="57"/>
      <c r="N64" s="28"/>
      <c r="O64" s="28">
        <f t="shared" si="11"/>
        <v>3096</v>
      </c>
      <c r="P64" s="5">
        <v>90.34</v>
      </c>
      <c r="T64" s="28">
        <f t="shared" ref="T64:T117" si="14">+O64-P64-Q64-R64-S64</f>
        <v>3005.66</v>
      </c>
      <c r="U64" s="32"/>
      <c r="V64" s="10"/>
      <c r="W64" s="10"/>
      <c r="X64" s="72" t="s">
        <v>368</v>
      </c>
      <c r="Z64" s="27" t="s">
        <v>33</v>
      </c>
      <c r="AE64" s="59"/>
      <c r="AF64" s="59"/>
      <c r="AG64" s="59"/>
      <c r="AH64" s="59"/>
    </row>
    <row r="65" spans="2:34" ht="15.75" x14ac:dyDescent="0.25">
      <c r="B65" s="27">
        <v>51</v>
      </c>
      <c r="C65" s="2" t="s">
        <v>131</v>
      </c>
      <c r="D65" s="3" t="s">
        <v>132</v>
      </c>
      <c r="E65" s="3" t="s">
        <v>120</v>
      </c>
      <c r="F65" s="4" t="s">
        <v>39</v>
      </c>
      <c r="G65" s="4" t="s">
        <v>304</v>
      </c>
      <c r="H65" s="4" t="s">
        <v>36</v>
      </c>
      <c r="I65" s="6">
        <v>3096</v>
      </c>
      <c r="J65" s="5"/>
      <c r="K65" s="28"/>
      <c r="L65" s="57"/>
      <c r="N65" s="28"/>
      <c r="O65" s="28">
        <f t="shared" si="11"/>
        <v>3096</v>
      </c>
      <c r="P65" s="5">
        <v>90.34</v>
      </c>
      <c r="T65" s="28">
        <f t="shared" ref="T65:T66" si="15">+O65-P65-Q65-R65-S65</f>
        <v>3005.66</v>
      </c>
      <c r="U65" s="32"/>
      <c r="V65" s="22"/>
      <c r="W65" s="10"/>
      <c r="X65" s="72" t="s">
        <v>369</v>
      </c>
      <c r="Z65" s="27" t="s">
        <v>33</v>
      </c>
      <c r="AE65" s="59"/>
      <c r="AF65" s="59"/>
      <c r="AG65" s="59"/>
      <c r="AH65" s="59"/>
    </row>
    <row r="66" spans="2:34" ht="15.75" x14ac:dyDescent="0.25">
      <c r="B66" s="27">
        <v>52</v>
      </c>
      <c r="C66" s="2" t="s">
        <v>133</v>
      </c>
      <c r="D66" s="3" t="s">
        <v>132</v>
      </c>
      <c r="E66" s="3" t="s">
        <v>120</v>
      </c>
      <c r="F66" s="4" t="s">
        <v>39</v>
      </c>
      <c r="G66" s="4" t="s">
        <v>305</v>
      </c>
      <c r="H66" s="4" t="s">
        <v>36</v>
      </c>
      <c r="I66" s="6">
        <v>3096</v>
      </c>
      <c r="J66" s="5"/>
      <c r="K66" s="28"/>
      <c r="L66" s="57"/>
      <c r="N66" s="28"/>
      <c r="O66" s="28">
        <f t="shared" si="11"/>
        <v>3096</v>
      </c>
      <c r="P66" s="5">
        <v>90.34</v>
      </c>
      <c r="T66" s="28">
        <f t="shared" si="15"/>
        <v>3005.66</v>
      </c>
      <c r="U66" s="32"/>
      <c r="V66" s="47"/>
      <c r="W66" s="47"/>
      <c r="X66" s="72" t="s">
        <v>369</v>
      </c>
      <c r="Z66" s="27" t="s">
        <v>33</v>
      </c>
      <c r="AE66" s="59"/>
      <c r="AF66" s="59"/>
      <c r="AG66" s="59"/>
      <c r="AH66" s="59"/>
    </row>
    <row r="67" spans="2:34" ht="15.75" x14ac:dyDescent="0.25">
      <c r="B67" s="27">
        <v>53</v>
      </c>
      <c r="C67" s="2" t="s">
        <v>125</v>
      </c>
      <c r="D67" s="3" t="s">
        <v>130</v>
      </c>
      <c r="E67" s="3" t="s">
        <v>120</v>
      </c>
      <c r="F67" s="4" t="s">
        <v>39</v>
      </c>
      <c r="G67" s="4" t="s">
        <v>442</v>
      </c>
      <c r="H67" s="4" t="s">
        <v>443</v>
      </c>
      <c r="I67" s="5">
        <v>2293</v>
      </c>
      <c r="J67" s="5">
        <v>40.72</v>
      </c>
      <c r="K67" s="28"/>
      <c r="L67" s="57"/>
      <c r="N67" s="28"/>
      <c r="O67" s="28">
        <f t="shared" si="11"/>
        <v>2333.7199999999998</v>
      </c>
      <c r="P67" s="5"/>
      <c r="T67" s="28">
        <f t="shared" si="14"/>
        <v>2333.7199999999998</v>
      </c>
      <c r="U67" s="32"/>
      <c r="V67" s="22"/>
      <c r="W67" s="10"/>
      <c r="X67" s="72" t="s">
        <v>99</v>
      </c>
      <c r="Z67" s="27" t="s">
        <v>33</v>
      </c>
      <c r="AE67" s="59"/>
      <c r="AF67" s="59"/>
      <c r="AG67" s="59"/>
      <c r="AH67" s="59"/>
    </row>
    <row r="68" spans="2:34" ht="15.75" x14ac:dyDescent="0.25">
      <c r="B68" s="27">
        <v>54</v>
      </c>
      <c r="C68" s="2" t="s">
        <v>128</v>
      </c>
      <c r="D68" s="3" t="s">
        <v>126</v>
      </c>
      <c r="E68" s="3" t="s">
        <v>120</v>
      </c>
      <c r="F68" s="4" t="s">
        <v>39</v>
      </c>
      <c r="G68" s="4" t="s">
        <v>422</v>
      </c>
      <c r="H68" s="4" t="s">
        <v>127</v>
      </c>
      <c r="I68" s="6">
        <v>2402</v>
      </c>
      <c r="J68" s="5">
        <v>19.34</v>
      </c>
      <c r="K68" s="28"/>
      <c r="L68" s="57"/>
      <c r="N68" s="28"/>
      <c r="O68" s="28">
        <f t="shared" si="11"/>
        <v>2421.34</v>
      </c>
      <c r="P68" s="5"/>
      <c r="T68" s="28">
        <f t="shared" si="14"/>
        <v>2421.34</v>
      </c>
      <c r="U68" s="32"/>
      <c r="V68" s="22"/>
      <c r="W68" s="10"/>
      <c r="X68" s="27" t="s">
        <v>370</v>
      </c>
      <c r="Z68" s="27" t="s">
        <v>33</v>
      </c>
      <c r="AE68" s="59"/>
      <c r="AF68" s="59"/>
      <c r="AG68" s="59"/>
      <c r="AH68" s="59"/>
    </row>
    <row r="69" spans="2:34" ht="15.75" x14ac:dyDescent="0.25">
      <c r="B69" s="27">
        <v>55</v>
      </c>
      <c r="C69" s="2" t="s">
        <v>129</v>
      </c>
      <c r="D69" s="3" t="s">
        <v>130</v>
      </c>
      <c r="E69" s="3" t="s">
        <v>120</v>
      </c>
      <c r="F69" s="4" t="s">
        <v>39</v>
      </c>
      <c r="G69" s="4" t="s">
        <v>444</v>
      </c>
      <c r="H69" s="4" t="s">
        <v>443</v>
      </c>
      <c r="I69" s="6">
        <v>2293</v>
      </c>
      <c r="J69" s="5">
        <v>40.72</v>
      </c>
      <c r="K69" s="28"/>
      <c r="L69" s="57"/>
      <c r="N69" s="28"/>
      <c r="O69" s="28">
        <f t="shared" si="11"/>
        <v>2333.7199999999998</v>
      </c>
      <c r="P69" s="5"/>
      <c r="T69" s="28">
        <f t="shared" si="14"/>
        <v>2333.7199999999998</v>
      </c>
      <c r="U69" s="32"/>
      <c r="V69" s="22"/>
      <c r="W69" s="10"/>
      <c r="X69" s="72" t="s">
        <v>366</v>
      </c>
      <c r="Z69" s="27" t="s">
        <v>33</v>
      </c>
      <c r="AE69" s="59"/>
      <c r="AF69" s="59"/>
      <c r="AG69" s="59"/>
      <c r="AH69" s="59"/>
    </row>
    <row r="70" spans="2:34" ht="15.75" x14ac:dyDescent="0.25">
      <c r="B70" s="27">
        <v>56</v>
      </c>
      <c r="C70" s="2" t="s">
        <v>121</v>
      </c>
      <c r="D70" s="3" t="s">
        <v>440</v>
      </c>
      <c r="E70" s="3" t="s">
        <v>120</v>
      </c>
      <c r="F70" s="4" t="s">
        <v>39</v>
      </c>
      <c r="G70" s="4" t="s">
        <v>441</v>
      </c>
      <c r="H70" s="4" t="s">
        <v>36</v>
      </c>
      <c r="I70" s="6">
        <v>3096</v>
      </c>
      <c r="J70" s="5"/>
      <c r="K70" s="28"/>
      <c r="L70" s="57"/>
      <c r="N70" s="28"/>
      <c r="O70" s="28">
        <f t="shared" si="11"/>
        <v>3096</v>
      </c>
      <c r="P70" s="5">
        <v>90.34</v>
      </c>
      <c r="T70" s="28">
        <f t="shared" ref="T70" si="16">+O70-P70-Q70-R70-S70</f>
        <v>3005.66</v>
      </c>
      <c r="U70" s="32"/>
      <c r="V70" s="47"/>
      <c r="W70" s="47"/>
      <c r="X70" s="72" t="s">
        <v>368</v>
      </c>
      <c r="Z70" s="27" t="s">
        <v>33</v>
      </c>
      <c r="AE70" s="59"/>
      <c r="AF70" s="59"/>
      <c r="AG70" s="59"/>
      <c r="AH70" s="59"/>
    </row>
    <row r="71" spans="2:34" ht="15.75" x14ac:dyDescent="0.25">
      <c r="B71" s="27">
        <v>57</v>
      </c>
      <c r="C71" s="2" t="s">
        <v>134</v>
      </c>
      <c r="D71" s="3" t="s">
        <v>69</v>
      </c>
      <c r="E71" s="3" t="s">
        <v>135</v>
      </c>
      <c r="F71" s="4" t="s">
        <v>39</v>
      </c>
      <c r="G71" s="4" t="s">
        <v>306</v>
      </c>
      <c r="H71" s="4" t="s">
        <v>31</v>
      </c>
      <c r="I71" s="6">
        <v>5159.5</v>
      </c>
      <c r="J71" s="5"/>
      <c r="K71" s="28"/>
      <c r="L71" s="57"/>
      <c r="O71" s="28">
        <f t="shared" si="11"/>
        <v>5159.5</v>
      </c>
      <c r="P71" s="5">
        <v>490.17</v>
      </c>
      <c r="T71" s="28">
        <f t="shared" si="14"/>
        <v>4669.33</v>
      </c>
      <c r="U71" s="32"/>
      <c r="V71" s="22"/>
      <c r="W71" s="10"/>
      <c r="X71" s="27" t="s">
        <v>32</v>
      </c>
      <c r="Z71" s="27" t="s">
        <v>33</v>
      </c>
    </row>
    <row r="72" spans="2:34" ht="15.75" x14ac:dyDescent="0.25">
      <c r="B72" s="27">
        <v>58</v>
      </c>
      <c r="C72" s="2" t="s">
        <v>82</v>
      </c>
      <c r="D72" s="3" t="s">
        <v>35</v>
      </c>
      <c r="E72" s="3" t="s">
        <v>135</v>
      </c>
      <c r="F72" s="4" t="s">
        <v>39</v>
      </c>
      <c r="G72" s="4" t="s">
        <v>307</v>
      </c>
      <c r="H72" s="10" t="s">
        <v>36</v>
      </c>
      <c r="I72" s="5">
        <v>2866.5</v>
      </c>
      <c r="J72" s="5"/>
      <c r="K72" s="28"/>
      <c r="L72" s="57"/>
      <c r="N72" s="28"/>
      <c r="O72" s="28">
        <f t="shared" si="11"/>
        <v>2866.5</v>
      </c>
      <c r="P72" s="5">
        <v>45.12</v>
      </c>
      <c r="T72" s="28">
        <f t="shared" si="14"/>
        <v>2821.38</v>
      </c>
      <c r="U72" s="32"/>
      <c r="V72" s="47"/>
      <c r="W72" s="10"/>
      <c r="X72" s="72" t="s">
        <v>369</v>
      </c>
      <c r="Z72" s="27" t="s">
        <v>33</v>
      </c>
      <c r="AE72" s="59"/>
      <c r="AF72" s="59"/>
      <c r="AG72" s="59"/>
      <c r="AH72" s="59"/>
    </row>
    <row r="73" spans="2:34" ht="15.75" x14ac:dyDescent="0.25">
      <c r="B73" s="27">
        <v>59</v>
      </c>
      <c r="C73" s="2" t="s">
        <v>139</v>
      </c>
      <c r="D73" s="3" t="s">
        <v>69</v>
      </c>
      <c r="E73" s="3" t="s">
        <v>140</v>
      </c>
      <c r="F73" s="4" t="s">
        <v>39</v>
      </c>
      <c r="G73" s="4" t="s">
        <v>308</v>
      </c>
      <c r="H73" s="4" t="s">
        <v>31</v>
      </c>
      <c r="I73" s="6">
        <v>4555</v>
      </c>
      <c r="J73" s="5"/>
      <c r="K73" s="28"/>
      <c r="L73" s="57"/>
      <c r="O73" s="28">
        <f t="shared" si="11"/>
        <v>4555</v>
      </c>
      <c r="P73" s="5">
        <v>389.38</v>
      </c>
      <c r="T73" s="28">
        <f>+O73-P73-Q73-R73-S73</f>
        <v>4165.62</v>
      </c>
      <c r="U73" s="32"/>
      <c r="V73" s="10"/>
      <c r="W73" s="10"/>
      <c r="X73" s="27" t="s">
        <v>32</v>
      </c>
      <c r="Z73" s="27" t="s">
        <v>33</v>
      </c>
    </row>
    <row r="74" spans="2:34" ht="15.75" x14ac:dyDescent="0.25">
      <c r="B74" s="27">
        <v>60</v>
      </c>
      <c r="C74" s="2" t="s">
        <v>141</v>
      </c>
      <c r="D74" s="3" t="s">
        <v>142</v>
      </c>
      <c r="E74" s="3" t="s">
        <v>143</v>
      </c>
      <c r="F74" s="4" t="s">
        <v>39</v>
      </c>
      <c r="G74" s="4" t="s">
        <v>309</v>
      </c>
      <c r="H74" s="4" t="s">
        <v>80</v>
      </c>
      <c r="I74" s="5">
        <v>3325</v>
      </c>
      <c r="J74" s="5" t="s">
        <v>379</v>
      </c>
      <c r="K74" s="28"/>
      <c r="L74" s="57"/>
      <c r="N74" s="28"/>
      <c r="O74" s="28">
        <f t="shared" si="11"/>
        <v>3325</v>
      </c>
      <c r="P74" s="5">
        <v>115.26</v>
      </c>
      <c r="T74" s="28">
        <f t="shared" si="14"/>
        <v>3209.74</v>
      </c>
      <c r="U74" s="32"/>
      <c r="V74" s="10"/>
      <c r="W74" s="10"/>
      <c r="X74" s="27" t="s">
        <v>65</v>
      </c>
      <c r="Z74" s="27" t="s">
        <v>33</v>
      </c>
      <c r="AE74" s="59"/>
      <c r="AF74" s="59"/>
      <c r="AG74" s="59"/>
      <c r="AH74" s="59"/>
    </row>
    <row r="75" spans="2:34" ht="15.75" x14ac:dyDescent="0.25">
      <c r="B75" s="27">
        <v>61</v>
      </c>
      <c r="C75" s="2" t="s">
        <v>144</v>
      </c>
      <c r="D75" s="3" t="s">
        <v>142</v>
      </c>
      <c r="E75" s="3" t="s">
        <v>143</v>
      </c>
      <c r="F75" s="4" t="s">
        <v>39</v>
      </c>
      <c r="G75" s="4" t="s">
        <v>310</v>
      </c>
      <c r="H75" s="4" t="s">
        <v>80</v>
      </c>
      <c r="I75" s="6">
        <v>3325</v>
      </c>
      <c r="J75" s="5"/>
      <c r="K75" s="28"/>
      <c r="L75" s="57"/>
      <c r="M75" s="28"/>
      <c r="N75" s="28"/>
      <c r="O75" s="28">
        <f t="shared" si="11"/>
        <v>3325</v>
      </c>
      <c r="P75" s="5">
        <v>115.26</v>
      </c>
      <c r="T75" s="28">
        <f t="shared" si="14"/>
        <v>3209.74</v>
      </c>
      <c r="U75" s="32"/>
      <c r="V75" s="4"/>
      <c r="W75" s="4"/>
      <c r="X75" s="27" t="s">
        <v>371</v>
      </c>
      <c r="Z75" s="27" t="s">
        <v>33</v>
      </c>
      <c r="AF75" s="59"/>
      <c r="AH75" s="59"/>
    </row>
    <row r="76" spans="2:34" ht="15.75" x14ac:dyDescent="0.25">
      <c r="B76" s="27">
        <v>62</v>
      </c>
      <c r="C76" s="2" t="s">
        <v>145</v>
      </c>
      <c r="D76" s="3" t="s">
        <v>142</v>
      </c>
      <c r="E76" s="3" t="s">
        <v>146</v>
      </c>
      <c r="F76" s="4" t="s">
        <v>39</v>
      </c>
      <c r="G76" s="4" t="s">
        <v>311</v>
      </c>
      <c r="H76" s="4" t="s">
        <v>80</v>
      </c>
      <c r="I76" s="6">
        <v>3325</v>
      </c>
      <c r="J76" s="5"/>
      <c r="K76" s="28"/>
      <c r="L76" s="57"/>
      <c r="N76" s="57"/>
      <c r="O76" s="28">
        <f t="shared" si="11"/>
        <v>3325</v>
      </c>
      <c r="P76" s="5">
        <v>115.26</v>
      </c>
      <c r="T76" s="28">
        <f t="shared" si="14"/>
        <v>3209.74</v>
      </c>
      <c r="U76" s="32"/>
      <c r="V76" s="4"/>
      <c r="W76" s="47"/>
      <c r="X76" s="27" t="s">
        <v>147</v>
      </c>
      <c r="Z76" s="27" t="s">
        <v>33</v>
      </c>
    </row>
    <row r="77" spans="2:34" ht="15.75" x14ac:dyDescent="0.25">
      <c r="B77" s="27">
        <v>63</v>
      </c>
      <c r="C77" s="2" t="s">
        <v>148</v>
      </c>
      <c r="D77" s="3" t="s">
        <v>149</v>
      </c>
      <c r="E77" s="3" t="s">
        <v>143</v>
      </c>
      <c r="F77" s="4" t="s">
        <v>39</v>
      </c>
      <c r="G77" s="4" t="s">
        <v>312</v>
      </c>
      <c r="H77" s="4" t="s">
        <v>80</v>
      </c>
      <c r="I77" s="6">
        <v>3391.5</v>
      </c>
      <c r="J77" s="5"/>
      <c r="K77" s="28"/>
      <c r="L77" s="57"/>
      <c r="M77" s="28"/>
      <c r="N77" s="28"/>
      <c r="O77" s="28">
        <f t="shared" si="11"/>
        <v>3391.5</v>
      </c>
      <c r="P77" s="5">
        <v>122.49</v>
      </c>
      <c r="T77" s="28">
        <f t="shared" si="14"/>
        <v>3269.01</v>
      </c>
      <c r="U77" s="22"/>
      <c r="V77" s="4"/>
      <c r="W77" s="10"/>
      <c r="X77" s="27" t="s">
        <v>372</v>
      </c>
      <c r="Z77" s="27" t="s">
        <v>33</v>
      </c>
      <c r="AE77" s="59"/>
      <c r="AF77" s="59"/>
      <c r="AG77" s="59"/>
      <c r="AH77" s="59"/>
    </row>
    <row r="78" spans="2:34" ht="15.75" x14ac:dyDescent="0.25">
      <c r="B78" s="27">
        <v>64</v>
      </c>
      <c r="C78" s="2" t="s">
        <v>150</v>
      </c>
      <c r="D78" s="3" t="s">
        <v>151</v>
      </c>
      <c r="E78" s="3" t="s">
        <v>143</v>
      </c>
      <c r="F78" s="4" t="s">
        <v>39</v>
      </c>
      <c r="G78" s="4" t="s">
        <v>313</v>
      </c>
      <c r="H78" s="4" t="s">
        <v>36</v>
      </c>
      <c r="I78" s="6">
        <v>2866.5</v>
      </c>
      <c r="J78" s="5"/>
      <c r="K78" s="28"/>
      <c r="L78" s="57"/>
      <c r="M78" s="28"/>
      <c r="N78" s="28"/>
      <c r="O78" s="28">
        <f t="shared" si="11"/>
        <v>2866.5</v>
      </c>
      <c r="P78" s="5">
        <v>45.12</v>
      </c>
      <c r="T78" s="28">
        <f t="shared" si="14"/>
        <v>2821.38</v>
      </c>
      <c r="U78" s="32"/>
      <c r="V78" s="4"/>
      <c r="W78" s="4"/>
      <c r="X78" s="27" t="s">
        <v>373</v>
      </c>
      <c r="Z78" s="27" t="s">
        <v>33</v>
      </c>
      <c r="AE78" s="59"/>
      <c r="AF78" s="59"/>
      <c r="AG78" s="59"/>
      <c r="AH78" s="59"/>
    </row>
    <row r="79" spans="2:34" ht="15.75" x14ac:dyDescent="0.25">
      <c r="B79" s="27">
        <v>65</v>
      </c>
      <c r="C79" s="2" t="s">
        <v>504</v>
      </c>
      <c r="D79" s="3" t="s">
        <v>151</v>
      </c>
      <c r="E79" s="3" t="s">
        <v>143</v>
      </c>
      <c r="F79" s="4" t="s">
        <v>39</v>
      </c>
      <c r="G79" s="4" t="s">
        <v>505</v>
      </c>
      <c r="H79" s="4" t="s">
        <v>36</v>
      </c>
      <c r="I79" s="6">
        <v>2866.5</v>
      </c>
      <c r="J79" s="5"/>
      <c r="K79" s="28"/>
      <c r="L79" s="57"/>
      <c r="M79" s="28"/>
      <c r="N79" s="28"/>
      <c r="O79" s="28">
        <f t="shared" si="11"/>
        <v>2866.5</v>
      </c>
      <c r="P79" s="5">
        <v>45.12</v>
      </c>
      <c r="T79" s="28">
        <f t="shared" si="14"/>
        <v>2821.38</v>
      </c>
      <c r="U79" s="32"/>
      <c r="V79" s="4"/>
      <c r="W79" s="4"/>
      <c r="X79" s="27" t="s">
        <v>506</v>
      </c>
      <c r="Z79" s="27" t="s">
        <v>33</v>
      </c>
      <c r="AE79" s="59"/>
      <c r="AF79" s="59"/>
      <c r="AG79" s="59"/>
      <c r="AH79" s="59"/>
    </row>
    <row r="80" spans="2:34" ht="15.75" x14ac:dyDescent="0.25">
      <c r="B80" s="27">
        <v>66</v>
      </c>
      <c r="C80" s="2" t="s">
        <v>154</v>
      </c>
      <c r="D80" s="3" t="s">
        <v>151</v>
      </c>
      <c r="E80" s="3" t="s">
        <v>143</v>
      </c>
      <c r="F80" s="4" t="s">
        <v>39</v>
      </c>
      <c r="G80" s="4" t="s">
        <v>314</v>
      </c>
      <c r="H80" s="4" t="s">
        <v>36</v>
      </c>
      <c r="I80" s="6">
        <v>2866.5</v>
      </c>
      <c r="J80" s="5"/>
      <c r="K80" s="28"/>
      <c r="L80" s="57"/>
      <c r="N80" s="28"/>
      <c r="O80" s="28">
        <f t="shared" si="11"/>
        <v>2866.5</v>
      </c>
      <c r="P80" s="5">
        <v>45.12</v>
      </c>
      <c r="T80" s="28">
        <f t="shared" si="14"/>
        <v>2821.38</v>
      </c>
      <c r="U80" s="32"/>
      <c r="V80" s="4"/>
      <c r="W80" s="4"/>
      <c r="X80" s="27" t="s">
        <v>369</v>
      </c>
      <c r="Z80" s="27" t="s">
        <v>33</v>
      </c>
      <c r="AE80" s="59"/>
      <c r="AF80" s="59"/>
      <c r="AG80" s="59"/>
      <c r="AH80" s="59"/>
    </row>
    <row r="81" spans="2:36" ht="15.75" x14ac:dyDescent="0.25">
      <c r="B81" s="27">
        <v>67</v>
      </c>
      <c r="C81" s="2" t="s">
        <v>155</v>
      </c>
      <c r="D81" s="3" t="s">
        <v>151</v>
      </c>
      <c r="E81" s="3" t="s">
        <v>143</v>
      </c>
      <c r="F81" s="4" t="s">
        <v>39</v>
      </c>
      <c r="G81" s="4" t="s">
        <v>315</v>
      </c>
      <c r="H81" s="4" t="s">
        <v>36</v>
      </c>
      <c r="I81" s="6">
        <v>2866.5</v>
      </c>
      <c r="J81" s="5"/>
      <c r="K81" s="28"/>
      <c r="L81" s="57"/>
      <c r="N81" s="28"/>
      <c r="O81" s="28">
        <f t="shared" si="11"/>
        <v>2866.5</v>
      </c>
      <c r="P81" s="5">
        <v>45.12</v>
      </c>
      <c r="T81" s="28">
        <f t="shared" si="14"/>
        <v>2821.38</v>
      </c>
      <c r="U81" s="32"/>
      <c r="V81" s="4"/>
      <c r="W81" s="4"/>
      <c r="X81" s="27" t="s">
        <v>156</v>
      </c>
      <c r="Z81" s="27" t="s">
        <v>33</v>
      </c>
      <c r="AE81" s="59"/>
      <c r="AF81" s="59"/>
      <c r="AG81" s="59"/>
      <c r="AH81" s="59"/>
    </row>
    <row r="82" spans="2:36" ht="15.75" x14ac:dyDescent="0.25">
      <c r="B82" s="27">
        <v>68</v>
      </c>
      <c r="C82" s="2" t="s">
        <v>464</v>
      </c>
      <c r="D82" s="3" t="s">
        <v>151</v>
      </c>
      <c r="E82" s="3" t="s">
        <v>143</v>
      </c>
      <c r="F82" s="4" t="s">
        <v>39</v>
      </c>
      <c r="G82" s="4" t="s">
        <v>465</v>
      </c>
      <c r="H82" s="4" t="s">
        <v>36</v>
      </c>
      <c r="I82" s="6">
        <v>2579.85</v>
      </c>
      <c r="J82" s="5"/>
      <c r="K82" s="28"/>
      <c r="L82" s="57"/>
      <c r="M82" s="57"/>
      <c r="N82" s="28"/>
      <c r="O82" s="28">
        <f t="shared" si="11"/>
        <v>2579.85</v>
      </c>
      <c r="P82" s="5">
        <v>40.61</v>
      </c>
      <c r="T82" s="28">
        <f t="shared" si="14"/>
        <v>2539.2399999999998</v>
      </c>
      <c r="U82" s="32"/>
      <c r="V82" s="4"/>
      <c r="W82" s="4"/>
      <c r="X82" s="27" t="s">
        <v>32</v>
      </c>
      <c r="Z82" s="27" t="s">
        <v>33</v>
      </c>
      <c r="AE82" s="59"/>
      <c r="AF82" s="59"/>
      <c r="AG82" s="59"/>
      <c r="AH82" s="59"/>
    </row>
    <row r="83" spans="2:36" ht="15.75" x14ac:dyDescent="0.25">
      <c r="B83" s="27">
        <v>69</v>
      </c>
      <c r="C83" s="2" t="s">
        <v>339</v>
      </c>
      <c r="D83" s="3" t="s">
        <v>419</v>
      </c>
      <c r="E83" s="3" t="s">
        <v>143</v>
      </c>
      <c r="F83" s="4" t="s">
        <v>39</v>
      </c>
      <c r="G83" s="4" t="s">
        <v>316</v>
      </c>
      <c r="H83" s="4" t="s">
        <v>36</v>
      </c>
      <c r="I83" s="6">
        <v>2866.5</v>
      </c>
      <c r="J83" s="5"/>
      <c r="K83" s="28"/>
      <c r="L83" s="28"/>
      <c r="N83" s="28"/>
      <c r="O83" s="28">
        <f t="shared" si="11"/>
        <v>2866.5</v>
      </c>
      <c r="P83" s="5">
        <v>45.12</v>
      </c>
      <c r="T83" s="28">
        <f t="shared" si="14"/>
        <v>2821.38</v>
      </c>
      <c r="U83" s="27"/>
      <c r="V83" s="20"/>
      <c r="W83" s="27"/>
      <c r="X83" s="27" t="s">
        <v>406</v>
      </c>
      <c r="Z83" s="27" t="s">
        <v>33</v>
      </c>
      <c r="AE83" s="59"/>
      <c r="AF83" s="59"/>
      <c r="AG83" s="59"/>
      <c r="AH83" s="59"/>
    </row>
    <row r="84" spans="2:36" ht="15.75" x14ac:dyDescent="0.25">
      <c r="B84" s="27">
        <v>70</v>
      </c>
      <c r="C84" s="2" t="s">
        <v>157</v>
      </c>
      <c r="D84" s="3" t="s">
        <v>153</v>
      </c>
      <c r="E84" s="3" t="s">
        <v>143</v>
      </c>
      <c r="F84" s="4" t="s">
        <v>39</v>
      </c>
      <c r="G84" s="4" t="s">
        <v>317</v>
      </c>
      <c r="H84" s="4" t="s">
        <v>36</v>
      </c>
      <c r="I84" s="5">
        <v>2866.5</v>
      </c>
      <c r="J84" s="5"/>
      <c r="K84" s="28"/>
      <c r="L84" s="28"/>
      <c r="N84" s="28"/>
      <c r="O84" s="28">
        <f t="shared" si="11"/>
        <v>2866.5</v>
      </c>
      <c r="P84" s="5">
        <v>45.12</v>
      </c>
      <c r="T84" s="28">
        <f t="shared" si="14"/>
        <v>2821.38</v>
      </c>
      <c r="U84" s="32"/>
      <c r="V84" s="4"/>
      <c r="W84" s="4"/>
      <c r="X84" s="27" t="s">
        <v>158</v>
      </c>
      <c r="Z84" s="27" t="s">
        <v>33</v>
      </c>
      <c r="AE84" s="59"/>
      <c r="AF84" s="59"/>
      <c r="AG84" s="59"/>
      <c r="AH84" s="59"/>
    </row>
    <row r="85" spans="2:36" ht="15.75" x14ac:dyDescent="0.25">
      <c r="B85" s="27">
        <v>71</v>
      </c>
      <c r="C85" s="2" t="s">
        <v>152</v>
      </c>
      <c r="D85" s="3" t="s">
        <v>153</v>
      </c>
      <c r="E85" s="3" t="s">
        <v>143</v>
      </c>
      <c r="F85" s="4" t="s">
        <v>39</v>
      </c>
      <c r="G85" s="4" t="s">
        <v>318</v>
      </c>
      <c r="H85" s="4" t="s">
        <v>36</v>
      </c>
      <c r="I85" s="6">
        <v>2866.5</v>
      </c>
      <c r="J85" s="5"/>
      <c r="K85" s="28"/>
      <c r="L85" s="28"/>
      <c r="O85" s="28">
        <f t="shared" si="11"/>
        <v>2866.5</v>
      </c>
      <c r="P85" s="5">
        <v>45.12</v>
      </c>
      <c r="T85" s="28">
        <f t="shared" ref="T85" si="17">+O85-P85-Q85-R85-S85</f>
        <v>2821.38</v>
      </c>
      <c r="U85" s="32"/>
      <c r="V85" s="4"/>
      <c r="W85" s="47"/>
      <c r="X85" s="27" t="s">
        <v>37</v>
      </c>
      <c r="Z85" s="27" t="s">
        <v>33</v>
      </c>
    </row>
    <row r="86" spans="2:36" ht="15.75" x14ac:dyDescent="0.25">
      <c r="B86" s="27">
        <v>72</v>
      </c>
      <c r="C86" s="2" t="s">
        <v>159</v>
      </c>
      <c r="D86" s="3" t="s">
        <v>153</v>
      </c>
      <c r="E86" s="3" t="s">
        <v>143</v>
      </c>
      <c r="F86" s="4" t="s">
        <v>39</v>
      </c>
      <c r="G86" s="4" t="s">
        <v>423</v>
      </c>
      <c r="H86" s="4" t="s">
        <v>36</v>
      </c>
      <c r="I86" s="5">
        <v>2866.5</v>
      </c>
      <c r="J86" s="5"/>
      <c r="K86" s="28"/>
      <c r="L86" s="28"/>
      <c r="O86" s="28">
        <f t="shared" si="11"/>
        <v>2866.5</v>
      </c>
      <c r="P86" s="5">
        <v>45.12</v>
      </c>
      <c r="T86" s="28">
        <f t="shared" si="14"/>
        <v>2821.38</v>
      </c>
      <c r="U86" s="32"/>
      <c r="V86" s="22"/>
      <c r="W86" s="4"/>
      <c r="X86" s="27" t="s">
        <v>32</v>
      </c>
      <c r="Z86" s="27" t="s">
        <v>33</v>
      </c>
    </row>
    <row r="87" spans="2:36" ht="15.75" x14ac:dyDescent="0.25">
      <c r="B87" s="27">
        <v>73</v>
      </c>
      <c r="C87" s="2" t="s">
        <v>160</v>
      </c>
      <c r="D87" s="3" t="s">
        <v>69</v>
      </c>
      <c r="E87" s="3" t="s">
        <v>161</v>
      </c>
      <c r="F87" s="4" t="s">
        <v>39</v>
      </c>
      <c r="G87" s="4" t="s">
        <v>319</v>
      </c>
      <c r="H87" s="4" t="s">
        <v>31</v>
      </c>
      <c r="I87" s="6">
        <v>6933.9</v>
      </c>
      <c r="J87" s="5"/>
      <c r="K87" s="28"/>
      <c r="L87" s="28"/>
      <c r="O87" s="28">
        <f t="shared" si="11"/>
        <v>6933.9</v>
      </c>
      <c r="P87" s="5">
        <v>842.91</v>
      </c>
      <c r="T87" s="28">
        <f t="shared" si="14"/>
        <v>6090.99</v>
      </c>
      <c r="U87" s="32"/>
      <c r="V87" s="10"/>
      <c r="W87" s="10"/>
      <c r="X87" s="27" t="s">
        <v>32</v>
      </c>
      <c r="Z87" s="27" t="s">
        <v>33</v>
      </c>
    </row>
    <row r="88" spans="2:36" ht="15.75" x14ac:dyDescent="0.25">
      <c r="B88" s="27">
        <v>74</v>
      </c>
      <c r="C88" s="2" t="s">
        <v>259</v>
      </c>
      <c r="D88" s="3" t="s">
        <v>35</v>
      </c>
      <c r="E88" s="3" t="s">
        <v>161</v>
      </c>
      <c r="F88" s="4" t="s">
        <v>39</v>
      </c>
      <c r="G88" s="4" t="s">
        <v>393</v>
      </c>
      <c r="H88" s="4" t="s">
        <v>36</v>
      </c>
      <c r="I88" s="9">
        <v>2730</v>
      </c>
      <c r="J88" s="17"/>
      <c r="K88" s="28"/>
      <c r="L88" s="28"/>
      <c r="O88" s="28">
        <f t="shared" si="11"/>
        <v>2730</v>
      </c>
      <c r="P88" s="17">
        <v>30.27</v>
      </c>
      <c r="T88" s="28">
        <f t="shared" si="14"/>
        <v>2699.73</v>
      </c>
      <c r="U88" s="32"/>
      <c r="V88" s="10"/>
      <c r="W88" s="10"/>
      <c r="X88" s="27" t="s">
        <v>260</v>
      </c>
      <c r="Z88" s="27" t="s">
        <v>33</v>
      </c>
      <c r="AD88" s="59"/>
      <c r="AE88" s="59"/>
      <c r="AF88" s="59"/>
      <c r="AG88" s="59"/>
      <c r="AH88" s="59"/>
      <c r="AI88" s="59"/>
      <c r="AJ88" s="59"/>
    </row>
    <row r="89" spans="2:36" ht="15.75" x14ac:dyDescent="0.25">
      <c r="B89" s="27">
        <v>75</v>
      </c>
      <c r="C89" s="2" t="s">
        <v>162</v>
      </c>
      <c r="D89" s="3" t="s">
        <v>263</v>
      </c>
      <c r="E89" s="3" t="s">
        <v>161</v>
      </c>
      <c r="F89" s="4" t="s">
        <v>39</v>
      </c>
      <c r="G89" s="4" t="s">
        <v>320</v>
      </c>
      <c r="H89" s="4" t="s">
        <v>80</v>
      </c>
      <c r="I89" s="17">
        <v>3554.24</v>
      </c>
      <c r="J89" s="17"/>
      <c r="K89" s="28"/>
      <c r="L89" s="28"/>
      <c r="N89" s="28"/>
      <c r="O89" s="28">
        <f t="shared" si="11"/>
        <v>3554.24</v>
      </c>
      <c r="P89" s="17">
        <v>157.9</v>
      </c>
      <c r="T89" s="28">
        <f t="shared" si="14"/>
        <v>3396.3399999999997</v>
      </c>
      <c r="U89" s="32"/>
      <c r="V89" s="4"/>
      <c r="W89" s="4"/>
      <c r="X89" s="27" t="s">
        <v>32</v>
      </c>
      <c r="Z89" s="27" t="s">
        <v>33</v>
      </c>
      <c r="AE89" s="59"/>
      <c r="AF89" s="59"/>
      <c r="AG89" s="59"/>
      <c r="AH89" s="59"/>
    </row>
    <row r="90" spans="2:36" ht="15.75" x14ac:dyDescent="0.25">
      <c r="B90" s="27">
        <v>76</v>
      </c>
      <c r="C90" s="2" t="s">
        <v>181</v>
      </c>
      <c r="D90" s="3" t="s">
        <v>263</v>
      </c>
      <c r="E90" s="3" t="s">
        <v>161</v>
      </c>
      <c r="F90" s="4" t="s">
        <v>39</v>
      </c>
      <c r="G90" s="4" t="s">
        <v>329</v>
      </c>
      <c r="H90" s="4" t="s">
        <v>80</v>
      </c>
      <c r="I90" s="6">
        <v>3554.24</v>
      </c>
      <c r="J90" s="5"/>
      <c r="K90" s="28"/>
      <c r="L90" s="28"/>
      <c r="O90" s="28">
        <f t="shared" si="11"/>
        <v>3554.24</v>
      </c>
      <c r="P90" s="5">
        <v>157.9</v>
      </c>
      <c r="T90" s="28">
        <f t="shared" ref="T90:T96" si="18">+O90-P90-Q90-R90-S90</f>
        <v>3396.3399999999997</v>
      </c>
      <c r="U90" s="26"/>
      <c r="V90" s="22"/>
      <c r="W90" s="47"/>
      <c r="X90" s="27" t="s">
        <v>32</v>
      </c>
      <c r="Z90" s="27" t="s">
        <v>33</v>
      </c>
      <c r="AE90" s="59"/>
      <c r="AF90" s="59"/>
      <c r="AG90" s="59"/>
      <c r="AH90" s="59"/>
    </row>
    <row r="91" spans="2:36" ht="15.75" x14ac:dyDescent="0.25">
      <c r="B91" s="27">
        <v>77</v>
      </c>
      <c r="C91" s="2" t="s">
        <v>179</v>
      </c>
      <c r="D91" s="3" t="s">
        <v>264</v>
      </c>
      <c r="E91" s="3" t="s">
        <v>161</v>
      </c>
      <c r="F91" s="4" t="s">
        <v>39</v>
      </c>
      <c r="G91" s="4" t="s">
        <v>330</v>
      </c>
      <c r="H91" s="4" t="s">
        <v>36</v>
      </c>
      <c r="I91" s="6">
        <v>2987.45</v>
      </c>
      <c r="J91" s="5"/>
      <c r="K91" s="28"/>
      <c r="L91" s="28"/>
      <c r="M91" s="27"/>
      <c r="N91" s="28"/>
      <c r="O91" s="28">
        <f t="shared" si="11"/>
        <v>2987.45</v>
      </c>
      <c r="P91" s="5">
        <v>58.28</v>
      </c>
      <c r="Q91" s="27"/>
      <c r="R91" s="27"/>
      <c r="S91" s="27"/>
      <c r="T91" s="28">
        <f t="shared" si="18"/>
        <v>2929.1699999999996</v>
      </c>
      <c r="U91" s="32"/>
      <c r="V91" s="4"/>
      <c r="W91" s="4"/>
      <c r="X91" s="27" t="s">
        <v>374</v>
      </c>
      <c r="Y91" s="27"/>
      <c r="Z91" s="27" t="s">
        <v>33</v>
      </c>
      <c r="AE91" s="59"/>
      <c r="AF91" s="59"/>
      <c r="AG91" s="59"/>
      <c r="AH91" s="59"/>
    </row>
    <row r="92" spans="2:36" ht="15.75" x14ac:dyDescent="0.25">
      <c r="B92" s="27">
        <v>78</v>
      </c>
      <c r="C92" s="2" t="s">
        <v>180</v>
      </c>
      <c r="D92" s="3" t="s">
        <v>264</v>
      </c>
      <c r="E92" s="3" t="s">
        <v>161</v>
      </c>
      <c r="F92" s="4" t="s">
        <v>39</v>
      </c>
      <c r="G92" s="4" t="s">
        <v>331</v>
      </c>
      <c r="H92" s="4" t="s">
        <v>36</v>
      </c>
      <c r="I92" s="6">
        <v>2987.45</v>
      </c>
      <c r="J92" s="5"/>
      <c r="K92" s="28"/>
      <c r="L92" s="28"/>
      <c r="M92" s="27"/>
      <c r="N92" s="28"/>
      <c r="O92" s="28">
        <f t="shared" si="11"/>
        <v>2987.45</v>
      </c>
      <c r="P92" s="5">
        <v>58.28</v>
      </c>
      <c r="Q92" s="27"/>
      <c r="R92" s="27"/>
      <c r="S92" s="27"/>
      <c r="T92" s="28">
        <f t="shared" si="18"/>
        <v>2929.1699999999996</v>
      </c>
      <c r="U92" s="32"/>
      <c r="V92" s="4"/>
      <c r="W92" s="4"/>
      <c r="X92" s="27" t="s">
        <v>99</v>
      </c>
      <c r="Y92" s="27"/>
      <c r="Z92" s="27" t="s">
        <v>33</v>
      </c>
      <c r="AE92" s="59"/>
      <c r="AF92" s="59"/>
      <c r="AG92" s="59"/>
      <c r="AH92" s="59"/>
      <c r="AI92" s="59"/>
    </row>
    <row r="93" spans="2:36" ht="15.75" x14ac:dyDescent="0.25">
      <c r="B93" s="27">
        <v>79</v>
      </c>
      <c r="C93" s="2" t="s">
        <v>182</v>
      </c>
      <c r="D93" s="2" t="s">
        <v>264</v>
      </c>
      <c r="E93" s="3" t="s">
        <v>161</v>
      </c>
      <c r="F93" s="4" t="s">
        <v>39</v>
      </c>
      <c r="G93" s="4" t="s">
        <v>332</v>
      </c>
      <c r="H93" s="4" t="s">
        <v>36</v>
      </c>
      <c r="I93" s="6">
        <v>2752</v>
      </c>
      <c r="J93" s="5"/>
      <c r="K93" s="28"/>
      <c r="L93" s="28"/>
      <c r="N93" s="28"/>
      <c r="O93" s="28">
        <f t="shared" ref="O93:O117" si="19">SUM(I93:N93)</f>
        <v>2752</v>
      </c>
      <c r="P93" s="5">
        <v>32.67</v>
      </c>
      <c r="T93" s="28">
        <f t="shared" si="18"/>
        <v>2719.33</v>
      </c>
      <c r="U93" s="32"/>
      <c r="V93" s="47"/>
      <c r="W93" s="47"/>
      <c r="X93" s="27" t="s">
        <v>183</v>
      </c>
      <c r="Z93" s="27" t="s">
        <v>33</v>
      </c>
      <c r="AE93" s="59"/>
      <c r="AF93" s="59"/>
      <c r="AG93" s="59"/>
      <c r="AH93" s="59"/>
    </row>
    <row r="94" spans="2:36" ht="15.75" x14ac:dyDescent="0.25">
      <c r="B94" s="27">
        <v>80</v>
      </c>
      <c r="C94" s="2" t="s">
        <v>174</v>
      </c>
      <c r="D94" s="3" t="s">
        <v>175</v>
      </c>
      <c r="E94" s="3" t="s">
        <v>161</v>
      </c>
      <c r="F94" s="4" t="s">
        <v>39</v>
      </c>
      <c r="G94" s="4" t="s">
        <v>446</v>
      </c>
      <c r="H94" s="4" t="s">
        <v>80</v>
      </c>
      <c r="I94" s="6">
        <v>4177.5</v>
      </c>
      <c r="J94" s="5"/>
      <c r="K94" s="28"/>
      <c r="L94" s="28"/>
      <c r="O94" s="28">
        <f t="shared" si="19"/>
        <v>4177.5</v>
      </c>
      <c r="P94" s="5">
        <v>333.11</v>
      </c>
      <c r="T94" s="28">
        <f t="shared" si="18"/>
        <v>3844.39</v>
      </c>
      <c r="U94" s="32"/>
      <c r="V94" s="22"/>
      <c r="W94" s="47"/>
      <c r="X94" s="27" t="s">
        <v>176</v>
      </c>
      <c r="Z94" s="27" t="s">
        <v>33</v>
      </c>
    </row>
    <row r="95" spans="2:36" ht="15.75" x14ac:dyDescent="0.25">
      <c r="B95" s="27">
        <v>81</v>
      </c>
      <c r="C95" s="2" t="s">
        <v>348</v>
      </c>
      <c r="D95" s="3" t="s">
        <v>175</v>
      </c>
      <c r="E95" s="3" t="s">
        <v>161</v>
      </c>
      <c r="F95" s="4" t="s">
        <v>39</v>
      </c>
      <c r="G95" s="4" t="s">
        <v>447</v>
      </c>
      <c r="H95" s="4" t="s">
        <v>80</v>
      </c>
      <c r="I95" s="6">
        <v>4177.5</v>
      </c>
      <c r="J95" s="5"/>
      <c r="K95" s="28"/>
      <c r="L95" s="28"/>
      <c r="O95" s="28">
        <f t="shared" si="19"/>
        <v>4177.5</v>
      </c>
      <c r="P95" s="5">
        <v>333.11</v>
      </c>
      <c r="T95" s="28">
        <f t="shared" si="18"/>
        <v>3844.39</v>
      </c>
      <c r="U95" s="32"/>
      <c r="V95" s="22"/>
      <c r="W95" s="47"/>
      <c r="X95" s="27" t="s">
        <v>375</v>
      </c>
      <c r="Z95" s="27" t="s">
        <v>33</v>
      </c>
    </row>
    <row r="96" spans="2:36" ht="15.75" x14ac:dyDescent="0.25">
      <c r="B96" s="27">
        <v>82</v>
      </c>
      <c r="C96" s="2" t="s">
        <v>168</v>
      </c>
      <c r="D96" s="3" t="s">
        <v>432</v>
      </c>
      <c r="E96" s="3" t="s">
        <v>161</v>
      </c>
      <c r="F96" s="4" t="s">
        <v>39</v>
      </c>
      <c r="G96" s="4" t="s">
        <v>321</v>
      </c>
      <c r="H96" s="4" t="s">
        <v>36</v>
      </c>
      <c r="I96" s="6">
        <v>3391.5</v>
      </c>
      <c r="J96" s="5"/>
      <c r="K96" s="28"/>
      <c r="L96" s="28"/>
      <c r="M96" s="27"/>
      <c r="N96" s="28"/>
      <c r="O96" s="28">
        <f t="shared" si="19"/>
        <v>3391.5</v>
      </c>
      <c r="P96" s="5">
        <v>122.49</v>
      </c>
      <c r="Q96" s="27"/>
      <c r="R96" s="27"/>
      <c r="S96" s="27"/>
      <c r="T96" s="28">
        <f t="shared" si="18"/>
        <v>3269.01</v>
      </c>
      <c r="U96" s="32"/>
      <c r="V96" s="4"/>
      <c r="W96" s="4"/>
      <c r="X96" s="27" t="s">
        <v>369</v>
      </c>
      <c r="Y96" s="27"/>
      <c r="Z96" s="27" t="s">
        <v>33</v>
      </c>
      <c r="AE96" s="59"/>
      <c r="AF96" s="59"/>
      <c r="AG96" s="59"/>
      <c r="AH96" s="59"/>
    </row>
    <row r="97" spans="2:34" ht="15.75" x14ac:dyDescent="0.25">
      <c r="B97" s="27">
        <v>83</v>
      </c>
      <c r="C97" s="2" t="s">
        <v>163</v>
      </c>
      <c r="D97" s="3" t="s">
        <v>164</v>
      </c>
      <c r="E97" s="3" t="s">
        <v>161</v>
      </c>
      <c r="F97" s="4" t="s">
        <v>39</v>
      </c>
      <c r="G97" s="4" t="s">
        <v>448</v>
      </c>
      <c r="H97" s="4" t="s">
        <v>127</v>
      </c>
      <c r="I97" s="6">
        <v>2987.45</v>
      </c>
      <c r="J97" s="5"/>
      <c r="K97" s="28"/>
      <c r="L97" s="28"/>
      <c r="M97" s="27"/>
      <c r="N97" s="28"/>
      <c r="O97" s="28">
        <f t="shared" si="19"/>
        <v>2987.45</v>
      </c>
      <c r="P97" s="17">
        <v>58.28</v>
      </c>
      <c r="Q97" s="27"/>
      <c r="R97" s="27"/>
      <c r="S97" s="27"/>
      <c r="T97" s="28">
        <f t="shared" si="14"/>
        <v>2929.1699999999996</v>
      </c>
      <c r="U97" s="32"/>
      <c r="V97" s="4"/>
      <c r="W97" s="4"/>
      <c r="X97" s="27" t="s">
        <v>366</v>
      </c>
      <c r="Y97" s="27"/>
      <c r="Z97" s="27" t="s">
        <v>33</v>
      </c>
      <c r="AE97" s="59"/>
      <c r="AF97" s="59"/>
      <c r="AG97" s="59"/>
      <c r="AH97" s="59"/>
    </row>
    <row r="98" spans="2:34" ht="15.75" x14ac:dyDescent="0.25">
      <c r="B98" s="27">
        <v>84</v>
      </c>
      <c r="C98" s="2" t="s">
        <v>165</v>
      </c>
      <c r="D98" s="3" t="s">
        <v>164</v>
      </c>
      <c r="E98" s="3" t="s">
        <v>161</v>
      </c>
      <c r="F98" s="4" t="s">
        <v>39</v>
      </c>
      <c r="G98" s="4" t="s">
        <v>449</v>
      </c>
      <c r="H98" s="4" t="s">
        <v>127</v>
      </c>
      <c r="I98" s="5">
        <v>2987.45</v>
      </c>
      <c r="J98" s="5"/>
      <c r="K98" s="28"/>
      <c r="L98" s="28"/>
      <c r="N98" s="28"/>
      <c r="O98" s="28">
        <f t="shared" si="19"/>
        <v>2987.45</v>
      </c>
      <c r="P98" s="5">
        <v>58.28</v>
      </c>
      <c r="T98" s="28">
        <f t="shared" ref="T98" si="20">+O98-P98-Q98-R98-S98</f>
        <v>2929.1699999999996</v>
      </c>
      <c r="U98" s="32"/>
      <c r="V98" s="4"/>
      <c r="W98" s="4"/>
      <c r="X98" s="27" t="s">
        <v>359</v>
      </c>
      <c r="Z98" s="27" t="s">
        <v>33</v>
      </c>
      <c r="AE98" s="59"/>
      <c r="AF98" s="59"/>
      <c r="AG98" s="59"/>
      <c r="AH98" s="59"/>
    </row>
    <row r="99" spans="2:34" ht="15.75" x14ac:dyDescent="0.25">
      <c r="B99" s="27">
        <v>85</v>
      </c>
      <c r="C99" s="2" t="s">
        <v>232</v>
      </c>
      <c r="D99" s="3" t="s">
        <v>413</v>
      </c>
      <c r="E99" s="3" t="s">
        <v>161</v>
      </c>
      <c r="F99" s="4" t="s">
        <v>39</v>
      </c>
      <c r="G99" s="4" t="s">
        <v>450</v>
      </c>
      <c r="H99" s="4" t="s">
        <v>443</v>
      </c>
      <c r="I99" s="6">
        <v>2752</v>
      </c>
      <c r="J99" s="5"/>
      <c r="K99" s="28"/>
      <c r="L99" s="28"/>
      <c r="M99" s="27"/>
      <c r="N99" s="28"/>
      <c r="O99" s="28">
        <f t="shared" si="19"/>
        <v>2752</v>
      </c>
      <c r="P99" s="17">
        <v>32.67</v>
      </c>
      <c r="Q99" s="27"/>
      <c r="R99" s="27"/>
      <c r="S99" s="27"/>
      <c r="T99" s="28">
        <f t="shared" si="14"/>
        <v>2719.33</v>
      </c>
      <c r="U99" s="27"/>
      <c r="V99" s="52"/>
      <c r="W99" s="27"/>
      <c r="X99" s="27" t="s">
        <v>406</v>
      </c>
      <c r="Y99" s="27"/>
      <c r="Z99" s="27"/>
      <c r="AE99" s="59"/>
      <c r="AF99" s="59"/>
      <c r="AG99" s="59"/>
      <c r="AH99" s="59"/>
    </row>
    <row r="100" spans="2:34" ht="15.75" x14ac:dyDescent="0.25">
      <c r="B100" s="27">
        <v>86</v>
      </c>
      <c r="C100" s="2" t="s">
        <v>166</v>
      </c>
      <c r="D100" s="3" t="s">
        <v>433</v>
      </c>
      <c r="E100" s="3" t="s">
        <v>161</v>
      </c>
      <c r="F100" s="4" t="s">
        <v>39</v>
      </c>
      <c r="G100" s="4" t="s">
        <v>451</v>
      </c>
      <c r="H100" s="4" t="s">
        <v>452</v>
      </c>
      <c r="I100" s="5">
        <v>2000</v>
      </c>
      <c r="J100" s="5">
        <v>73.42</v>
      </c>
      <c r="K100" s="28"/>
      <c r="L100" s="28"/>
      <c r="N100" s="28"/>
      <c r="O100" s="28">
        <f t="shared" si="19"/>
        <v>2073.42</v>
      </c>
      <c r="P100" s="5"/>
      <c r="T100" s="28">
        <f t="shared" ref="T100" si="21">+O100-P100-Q100-R100-S100</f>
        <v>2073.42</v>
      </c>
      <c r="U100" s="32"/>
      <c r="V100" s="4"/>
      <c r="W100" s="4"/>
      <c r="X100" s="27" t="s">
        <v>167</v>
      </c>
      <c r="Z100" s="27" t="s">
        <v>33</v>
      </c>
      <c r="AD100" s="59"/>
      <c r="AE100" s="59"/>
      <c r="AF100" s="59"/>
      <c r="AG100" s="59"/>
      <c r="AH100" s="59"/>
    </row>
    <row r="101" spans="2:34" ht="15.75" x14ac:dyDescent="0.25">
      <c r="B101" s="27">
        <v>87</v>
      </c>
      <c r="C101" s="2" t="s">
        <v>171</v>
      </c>
      <c r="D101" s="3" t="s">
        <v>435</v>
      </c>
      <c r="E101" s="3" t="s">
        <v>161</v>
      </c>
      <c r="F101" s="4" t="s">
        <v>39</v>
      </c>
      <c r="G101" s="4" t="s">
        <v>324</v>
      </c>
      <c r="H101" s="4" t="s">
        <v>36</v>
      </c>
      <c r="I101" s="6">
        <v>2402.5</v>
      </c>
      <c r="J101" s="5">
        <v>19.34</v>
      </c>
      <c r="K101" s="28"/>
      <c r="L101" s="28"/>
      <c r="N101" s="28"/>
      <c r="O101" s="28">
        <f t="shared" si="19"/>
        <v>2421.84</v>
      </c>
      <c r="P101" s="5"/>
      <c r="T101" s="28">
        <f t="shared" si="14"/>
        <v>2421.84</v>
      </c>
      <c r="U101" s="32"/>
      <c r="V101" s="58"/>
      <c r="W101" s="10"/>
      <c r="X101" s="48" t="s">
        <v>377</v>
      </c>
      <c r="Z101" s="27" t="s">
        <v>33</v>
      </c>
      <c r="AE101" s="59"/>
      <c r="AF101" s="59"/>
      <c r="AG101" s="59"/>
      <c r="AH101" s="59"/>
    </row>
    <row r="102" spans="2:34" ht="15.75" x14ac:dyDescent="0.25">
      <c r="B102" s="27">
        <v>88</v>
      </c>
      <c r="C102" s="2" t="s">
        <v>172</v>
      </c>
      <c r="D102" s="3" t="s">
        <v>435</v>
      </c>
      <c r="E102" s="3" t="s">
        <v>161</v>
      </c>
      <c r="F102" s="4" t="s">
        <v>39</v>
      </c>
      <c r="G102" s="4" t="s">
        <v>394</v>
      </c>
      <c r="H102" s="4" t="s">
        <v>36</v>
      </c>
      <c r="I102" s="6">
        <v>2242.34</v>
      </c>
      <c r="J102" s="5">
        <v>18.059999999999999</v>
      </c>
      <c r="K102" s="28"/>
      <c r="L102" s="28"/>
      <c r="O102" s="28">
        <f t="shared" si="19"/>
        <v>2260.4</v>
      </c>
      <c r="P102" s="5"/>
      <c r="T102" s="28">
        <f t="shared" si="14"/>
        <v>2260.4</v>
      </c>
      <c r="U102" s="32"/>
      <c r="V102" s="22"/>
      <c r="W102" s="47"/>
      <c r="X102" s="48" t="s">
        <v>378</v>
      </c>
      <c r="Z102" s="27" t="s">
        <v>33</v>
      </c>
    </row>
    <row r="103" spans="2:34" ht="15.75" x14ac:dyDescent="0.25">
      <c r="B103" s="27">
        <v>89</v>
      </c>
      <c r="C103" s="2" t="s">
        <v>236</v>
      </c>
      <c r="D103" s="3" t="s">
        <v>417</v>
      </c>
      <c r="E103" s="3" t="s">
        <v>161</v>
      </c>
      <c r="F103" s="4" t="s">
        <v>39</v>
      </c>
      <c r="G103" s="4" t="s">
        <v>325</v>
      </c>
      <c r="H103" s="4" t="s">
        <v>36</v>
      </c>
      <c r="I103" s="6">
        <v>2402.5</v>
      </c>
      <c r="J103" s="5">
        <v>19.34</v>
      </c>
      <c r="K103" s="28"/>
      <c r="L103" s="28"/>
      <c r="O103" s="28">
        <f t="shared" si="19"/>
        <v>2421.84</v>
      </c>
      <c r="P103" s="5"/>
      <c r="T103" s="28">
        <f t="shared" si="14"/>
        <v>2421.84</v>
      </c>
      <c r="U103" s="64"/>
      <c r="V103" s="20"/>
      <c r="W103" s="27"/>
      <c r="X103" s="48" t="s">
        <v>406</v>
      </c>
      <c r="Z103" s="27"/>
    </row>
    <row r="104" spans="2:34" ht="15.75" x14ac:dyDescent="0.25">
      <c r="B104" s="27">
        <v>90</v>
      </c>
      <c r="C104" s="2" t="s">
        <v>173</v>
      </c>
      <c r="D104" s="3" t="s">
        <v>437</v>
      </c>
      <c r="E104" s="3" t="s">
        <v>161</v>
      </c>
      <c r="F104" s="4" t="s">
        <v>39</v>
      </c>
      <c r="G104" s="4" t="s">
        <v>326</v>
      </c>
      <c r="H104" s="4" t="s">
        <v>36</v>
      </c>
      <c r="I104" s="6">
        <v>2293</v>
      </c>
      <c r="J104" s="5">
        <v>40.72</v>
      </c>
      <c r="K104" s="28"/>
      <c r="L104" s="28"/>
      <c r="O104" s="28">
        <f t="shared" si="19"/>
        <v>2333.7199999999998</v>
      </c>
      <c r="P104" s="5"/>
      <c r="T104" s="28">
        <f t="shared" si="14"/>
        <v>2333.7199999999998</v>
      </c>
      <c r="U104" s="32"/>
      <c r="V104" s="58"/>
      <c r="W104" s="47"/>
      <c r="X104" s="27" t="s">
        <v>37</v>
      </c>
      <c r="Z104" s="27" t="s">
        <v>33</v>
      </c>
    </row>
    <row r="105" spans="2:34" ht="15.75" x14ac:dyDescent="0.25">
      <c r="B105" s="27">
        <v>91</v>
      </c>
      <c r="C105" s="2" t="s">
        <v>178</v>
      </c>
      <c r="D105" s="3" t="s">
        <v>436</v>
      </c>
      <c r="E105" s="3" t="s">
        <v>161</v>
      </c>
      <c r="F105" s="4" t="s">
        <v>39</v>
      </c>
      <c r="G105" s="4" t="s">
        <v>327</v>
      </c>
      <c r="H105" s="4" t="s">
        <v>36</v>
      </c>
      <c r="I105" s="5">
        <v>2987.45</v>
      </c>
      <c r="J105" s="5"/>
      <c r="K105" s="28"/>
      <c r="L105" s="28"/>
      <c r="O105" s="28">
        <f t="shared" si="19"/>
        <v>2987.45</v>
      </c>
      <c r="P105" s="5">
        <v>58.28</v>
      </c>
      <c r="T105" s="28">
        <f t="shared" si="14"/>
        <v>2929.1699999999996</v>
      </c>
      <c r="U105" s="32"/>
      <c r="V105" s="10"/>
      <c r="W105" s="10"/>
      <c r="X105" s="27" t="s">
        <v>32</v>
      </c>
      <c r="Z105" s="27" t="s">
        <v>33</v>
      </c>
    </row>
    <row r="106" spans="2:34" ht="15.75" x14ac:dyDescent="0.25">
      <c r="B106" s="27">
        <v>92</v>
      </c>
      <c r="C106" s="2" t="s">
        <v>346</v>
      </c>
      <c r="D106" s="3" t="s">
        <v>420</v>
      </c>
      <c r="E106" s="3" t="s">
        <v>161</v>
      </c>
      <c r="F106" s="4" t="s">
        <v>39</v>
      </c>
      <c r="G106" s="4" t="s">
        <v>424</v>
      </c>
      <c r="H106" s="4" t="s">
        <v>36</v>
      </c>
      <c r="I106" s="5">
        <v>2000</v>
      </c>
      <c r="J106" s="5">
        <v>73.42</v>
      </c>
      <c r="K106" s="28"/>
      <c r="L106" s="28"/>
      <c r="O106" s="28">
        <f t="shared" si="19"/>
        <v>2073.42</v>
      </c>
      <c r="P106" s="5"/>
      <c r="T106" s="28">
        <f t="shared" si="14"/>
        <v>2073.42</v>
      </c>
      <c r="U106" s="27"/>
      <c r="V106" s="2"/>
      <c r="W106" s="27"/>
      <c r="X106" s="27" t="s">
        <v>406</v>
      </c>
      <c r="Z106" s="27"/>
    </row>
    <row r="107" spans="2:34" ht="15.75" x14ac:dyDescent="0.25">
      <c r="B107" s="27">
        <v>93</v>
      </c>
      <c r="C107" s="2" t="s">
        <v>335</v>
      </c>
      <c r="D107" s="3" t="s">
        <v>418</v>
      </c>
      <c r="E107" s="3" t="s">
        <v>161</v>
      </c>
      <c r="F107" s="4" t="s">
        <v>39</v>
      </c>
      <c r="G107" s="4" t="s">
        <v>392</v>
      </c>
      <c r="H107" s="4" t="s">
        <v>36</v>
      </c>
      <c r="I107" s="29">
        <v>1483.21</v>
      </c>
      <c r="J107" s="29">
        <v>118.49</v>
      </c>
      <c r="K107" s="28"/>
      <c r="L107" s="28"/>
      <c r="O107" s="28">
        <f t="shared" si="19"/>
        <v>1601.7</v>
      </c>
      <c r="P107" s="5"/>
      <c r="T107" s="28">
        <f t="shared" si="14"/>
        <v>1601.7</v>
      </c>
      <c r="U107" s="27"/>
      <c r="V107" s="20"/>
      <c r="W107" s="27"/>
      <c r="X107" s="27" t="s">
        <v>406</v>
      </c>
      <c r="Z107" s="27" t="s">
        <v>33</v>
      </c>
    </row>
    <row r="108" spans="2:34" ht="15.75" x14ac:dyDescent="0.25">
      <c r="B108" s="27">
        <v>94</v>
      </c>
      <c r="C108" s="2" t="s">
        <v>456</v>
      </c>
      <c r="D108" s="2" t="s">
        <v>414</v>
      </c>
      <c r="E108" s="3" t="s">
        <v>161</v>
      </c>
      <c r="F108" s="4" t="s">
        <v>39</v>
      </c>
      <c r="G108" s="4" t="s">
        <v>328</v>
      </c>
      <c r="H108" s="4" t="s">
        <v>36</v>
      </c>
      <c r="I108" s="6">
        <v>2752</v>
      </c>
      <c r="J108" s="5"/>
      <c r="K108" s="28"/>
      <c r="L108" s="28"/>
      <c r="O108" s="28">
        <f t="shared" si="19"/>
        <v>2752</v>
      </c>
      <c r="P108" s="5">
        <v>32.67</v>
      </c>
      <c r="T108" s="28">
        <f t="shared" si="14"/>
        <v>2719.33</v>
      </c>
      <c r="U108" s="32"/>
      <c r="V108" s="22"/>
      <c r="W108" s="47"/>
      <c r="X108" s="27" t="s">
        <v>32</v>
      </c>
      <c r="Z108" s="27" t="s">
        <v>33</v>
      </c>
    </row>
    <row r="109" spans="2:34" ht="15.75" x14ac:dyDescent="0.25">
      <c r="B109" s="27">
        <v>95</v>
      </c>
      <c r="C109" s="2" t="s">
        <v>184</v>
      </c>
      <c r="D109" s="3" t="s">
        <v>185</v>
      </c>
      <c r="E109" s="3" t="s">
        <v>161</v>
      </c>
      <c r="F109" s="4" t="s">
        <v>39</v>
      </c>
      <c r="G109" s="4" t="s">
        <v>425</v>
      </c>
      <c r="H109" s="4" t="s">
        <v>80</v>
      </c>
      <c r="I109" s="6">
        <v>3096</v>
      </c>
      <c r="J109" s="5"/>
      <c r="K109" s="28"/>
      <c r="L109" s="28"/>
      <c r="N109" s="28"/>
      <c r="O109" s="28">
        <f t="shared" si="19"/>
        <v>3096</v>
      </c>
      <c r="P109" s="5">
        <v>90.34</v>
      </c>
      <c r="T109" s="28">
        <f t="shared" si="14"/>
        <v>3005.66</v>
      </c>
      <c r="U109" s="32"/>
      <c r="V109" s="4"/>
      <c r="W109" s="4"/>
      <c r="X109" s="27" t="s">
        <v>369</v>
      </c>
      <c r="Z109" s="27" t="s">
        <v>33</v>
      </c>
      <c r="AE109" s="59"/>
      <c r="AF109" s="59"/>
      <c r="AG109" s="59"/>
      <c r="AH109" s="59"/>
    </row>
    <row r="110" spans="2:34" ht="15.75" x14ac:dyDescent="0.25">
      <c r="B110" s="27">
        <v>96</v>
      </c>
      <c r="C110" s="2" t="s">
        <v>170</v>
      </c>
      <c r="D110" s="3" t="s">
        <v>434</v>
      </c>
      <c r="E110" s="3" t="s">
        <v>161</v>
      </c>
      <c r="F110" s="4" t="s">
        <v>39</v>
      </c>
      <c r="G110" s="4" t="s">
        <v>323</v>
      </c>
      <c r="H110" s="4" t="s">
        <v>36</v>
      </c>
      <c r="I110" s="6">
        <v>3554.24</v>
      </c>
      <c r="J110" s="17"/>
      <c r="K110" s="28"/>
      <c r="L110" s="28"/>
      <c r="N110" s="28"/>
      <c r="O110" s="28">
        <f t="shared" si="19"/>
        <v>3554.24</v>
      </c>
      <c r="P110" s="17">
        <v>157.9</v>
      </c>
      <c r="T110" s="28">
        <f t="shared" ref="T110:T113" si="22">+O110-P110-Q110-R110-S110</f>
        <v>3396.3399999999997</v>
      </c>
      <c r="U110" s="32"/>
      <c r="V110" s="4"/>
      <c r="W110" s="4"/>
      <c r="X110" s="48" t="s">
        <v>190</v>
      </c>
      <c r="Z110" s="27" t="s">
        <v>33</v>
      </c>
      <c r="AE110" s="59"/>
      <c r="AF110" s="59"/>
      <c r="AG110" s="59"/>
      <c r="AH110" s="59"/>
    </row>
    <row r="111" spans="2:34" ht="15.75" x14ac:dyDescent="0.25">
      <c r="B111" s="27">
        <v>97</v>
      </c>
      <c r="C111" s="2" t="s">
        <v>191</v>
      </c>
      <c r="D111" s="3" t="s">
        <v>186</v>
      </c>
      <c r="E111" s="3" t="s">
        <v>161</v>
      </c>
      <c r="F111" s="4" t="s">
        <v>39</v>
      </c>
      <c r="G111" s="4" t="s">
        <v>431</v>
      </c>
      <c r="H111" s="4" t="s">
        <v>36</v>
      </c>
      <c r="I111" s="6">
        <v>3096</v>
      </c>
      <c r="J111" s="27"/>
      <c r="K111" s="28"/>
      <c r="L111" s="28"/>
      <c r="M111" s="27"/>
      <c r="N111" s="28"/>
      <c r="O111" s="28">
        <f t="shared" si="19"/>
        <v>3096</v>
      </c>
      <c r="P111" s="5">
        <v>90.34</v>
      </c>
      <c r="Q111" s="28"/>
      <c r="R111" s="28"/>
      <c r="S111" s="28"/>
      <c r="T111" s="28">
        <f t="shared" si="22"/>
        <v>3005.66</v>
      </c>
      <c r="U111" s="32"/>
      <c r="V111" s="22"/>
      <c r="W111" s="47"/>
      <c r="X111" s="27" t="s">
        <v>99</v>
      </c>
      <c r="Y111" s="27"/>
      <c r="Z111" s="27" t="s">
        <v>33</v>
      </c>
      <c r="AE111" s="59"/>
      <c r="AF111" s="59"/>
      <c r="AG111" s="59"/>
      <c r="AH111" s="59"/>
    </row>
    <row r="112" spans="2:34" ht="15.75" x14ac:dyDescent="0.25">
      <c r="B112" s="27">
        <v>98</v>
      </c>
      <c r="C112" s="2" t="s">
        <v>169</v>
      </c>
      <c r="D112" s="3" t="s">
        <v>188</v>
      </c>
      <c r="E112" s="3" t="s">
        <v>161</v>
      </c>
      <c r="F112" s="4" t="s">
        <v>39</v>
      </c>
      <c r="G112" s="4" t="s">
        <v>322</v>
      </c>
      <c r="H112" s="4" t="s">
        <v>36</v>
      </c>
      <c r="I112" s="6">
        <v>2987.45</v>
      </c>
      <c r="J112" s="5"/>
      <c r="K112" s="28"/>
      <c r="L112" s="28"/>
      <c r="M112" s="27"/>
      <c r="N112" s="28"/>
      <c r="O112" s="28">
        <f t="shared" si="19"/>
        <v>2987.45</v>
      </c>
      <c r="P112" s="5">
        <v>58.28</v>
      </c>
      <c r="Q112" s="27"/>
      <c r="R112" s="27"/>
      <c r="S112" s="27"/>
      <c r="T112" s="28">
        <f t="shared" si="22"/>
        <v>2929.1699999999996</v>
      </c>
      <c r="U112" s="32"/>
      <c r="V112" s="47"/>
      <c r="W112" s="4"/>
      <c r="X112" s="48" t="s">
        <v>376</v>
      </c>
      <c r="Z112" s="27" t="s">
        <v>33</v>
      </c>
      <c r="AE112" s="59"/>
      <c r="AF112" s="59"/>
      <c r="AG112" s="59"/>
      <c r="AH112" s="59"/>
    </row>
    <row r="113" spans="2:34" ht="15.75" x14ac:dyDescent="0.25">
      <c r="B113" s="27">
        <v>99</v>
      </c>
      <c r="C113" s="2" t="s">
        <v>189</v>
      </c>
      <c r="D113" s="3" t="s">
        <v>188</v>
      </c>
      <c r="E113" s="3" t="s">
        <v>161</v>
      </c>
      <c r="F113" s="4" t="s">
        <v>39</v>
      </c>
      <c r="G113" s="4" t="s">
        <v>427</v>
      </c>
      <c r="H113" s="4" t="s">
        <v>36</v>
      </c>
      <c r="I113" s="6">
        <v>2866.5</v>
      </c>
      <c r="J113" s="5"/>
      <c r="K113" s="28"/>
      <c r="L113" s="28"/>
      <c r="N113" s="28"/>
      <c r="O113" s="28">
        <f t="shared" si="19"/>
        <v>2866.5</v>
      </c>
      <c r="P113" s="5">
        <v>45.12</v>
      </c>
      <c r="T113" s="28">
        <f t="shared" si="22"/>
        <v>2821.38</v>
      </c>
      <c r="U113" s="32"/>
      <c r="V113" s="47"/>
      <c r="W113" s="10"/>
      <c r="X113" s="27" t="s">
        <v>190</v>
      </c>
      <c r="Z113" s="27" t="s">
        <v>33</v>
      </c>
      <c r="AE113" s="59"/>
      <c r="AF113" s="59"/>
      <c r="AG113" s="59"/>
      <c r="AH113" s="59"/>
    </row>
    <row r="114" spans="2:34" ht="15.75" x14ac:dyDescent="0.25">
      <c r="B114" s="27">
        <v>100</v>
      </c>
      <c r="C114" s="2" t="s">
        <v>187</v>
      </c>
      <c r="D114" s="3" t="s">
        <v>416</v>
      </c>
      <c r="E114" s="3" t="s">
        <v>161</v>
      </c>
      <c r="F114" s="4" t="s">
        <v>39</v>
      </c>
      <c r="G114" s="4" t="s">
        <v>426</v>
      </c>
      <c r="H114" s="4" t="s">
        <v>36</v>
      </c>
      <c r="I114" s="6">
        <v>2752</v>
      </c>
      <c r="J114" s="5"/>
      <c r="K114" s="28"/>
      <c r="L114" s="28"/>
      <c r="N114" s="28"/>
      <c r="O114" s="28">
        <f t="shared" si="19"/>
        <v>2752</v>
      </c>
      <c r="P114" s="5">
        <v>32.67</v>
      </c>
      <c r="T114" s="28">
        <f t="shared" si="14"/>
        <v>2719.33</v>
      </c>
      <c r="U114" s="32"/>
      <c r="V114" s="47"/>
      <c r="W114" s="10"/>
      <c r="X114" s="27" t="s">
        <v>167</v>
      </c>
      <c r="Z114" s="27" t="s">
        <v>33</v>
      </c>
      <c r="AE114" s="59"/>
      <c r="AF114" s="59"/>
      <c r="AG114" s="59"/>
      <c r="AH114" s="59"/>
    </row>
    <row r="115" spans="2:34" ht="15.75" x14ac:dyDescent="0.25">
      <c r="B115" s="27">
        <v>101</v>
      </c>
      <c r="C115" s="2" t="s">
        <v>235</v>
      </c>
      <c r="D115" s="3" t="s">
        <v>416</v>
      </c>
      <c r="E115" s="3" t="s">
        <v>161</v>
      </c>
      <c r="F115" s="4" t="s">
        <v>39</v>
      </c>
      <c r="G115" s="4" t="s">
        <v>428</v>
      </c>
      <c r="H115" s="4" t="s">
        <v>36</v>
      </c>
      <c r="I115" s="6">
        <v>2752</v>
      </c>
      <c r="J115" s="5"/>
      <c r="K115" s="28"/>
      <c r="L115" s="61"/>
      <c r="N115" s="28"/>
      <c r="O115" s="28">
        <f t="shared" si="19"/>
        <v>2752</v>
      </c>
      <c r="P115" s="5">
        <v>32.67</v>
      </c>
      <c r="T115" s="28">
        <f t="shared" si="14"/>
        <v>2719.33</v>
      </c>
      <c r="U115" s="27"/>
      <c r="V115" s="52"/>
      <c r="W115" s="27"/>
      <c r="X115" s="27" t="s">
        <v>406</v>
      </c>
      <c r="Z115" s="27"/>
      <c r="AE115" s="59"/>
      <c r="AF115" s="59"/>
      <c r="AG115" s="59"/>
      <c r="AH115" s="59"/>
    </row>
    <row r="116" spans="2:34" ht="15.75" x14ac:dyDescent="0.25">
      <c r="B116" s="27">
        <v>102</v>
      </c>
      <c r="C116" s="2" t="s">
        <v>333</v>
      </c>
      <c r="D116" s="3" t="s">
        <v>416</v>
      </c>
      <c r="E116" s="3" t="s">
        <v>161</v>
      </c>
      <c r="F116" s="4" t="s">
        <v>39</v>
      </c>
      <c r="G116" s="4" t="s">
        <v>429</v>
      </c>
      <c r="H116" s="4" t="s">
        <v>36</v>
      </c>
      <c r="I116" s="6">
        <v>2752</v>
      </c>
      <c r="J116" s="5"/>
      <c r="K116" s="28"/>
      <c r="L116" s="61"/>
      <c r="N116" s="28"/>
      <c r="O116" s="28">
        <f t="shared" si="19"/>
        <v>2752</v>
      </c>
      <c r="P116" s="5">
        <v>32.67</v>
      </c>
      <c r="T116" s="28">
        <f t="shared" si="14"/>
        <v>2719.33</v>
      </c>
      <c r="U116" s="27"/>
      <c r="V116" s="20"/>
      <c r="W116" s="27"/>
      <c r="X116" s="27" t="s">
        <v>406</v>
      </c>
      <c r="Z116" s="27"/>
      <c r="AE116" s="59"/>
      <c r="AF116" s="59"/>
      <c r="AG116" s="59"/>
      <c r="AH116" s="59"/>
    </row>
    <row r="117" spans="2:34" ht="15.75" x14ac:dyDescent="0.25">
      <c r="B117" s="27">
        <v>103</v>
      </c>
      <c r="C117" s="2" t="s">
        <v>364</v>
      </c>
      <c r="D117" s="3" t="s">
        <v>421</v>
      </c>
      <c r="E117" s="3" t="s">
        <v>161</v>
      </c>
      <c r="F117" s="4" t="s">
        <v>39</v>
      </c>
      <c r="G117" s="4" t="s">
        <v>430</v>
      </c>
      <c r="H117" s="4" t="s">
        <v>36</v>
      </c>
      <c r="I117" s="6">
        <v>2293</v>
      </c>
      <c r="J117" s="5">
        <v>40.72</v>
      </c>
      <c r="K117" s="28"/>
      <c r="L117" s="61"/>
      <c r="N117" s="28"/>
      <c r="O117" s="28">
        <f t="shared" si="19"/>
        <v>2333.7199999999998</v>
      </c>
      <c r="P117" s="5"/>
      <c r="T117" s="28">
        <f t="shared" si="14"/>
        <v>2333.7199999999998</v>
      </c>
      <c r="U117" s="27"/>
      <c r="V117" s="2"/>
      <c r="W117" s="27"/>
      <c r="X117" s="27" t="s">
        <v>406</v>
      </c>
      <c r="Z117" s="27"/>
      <c r="AE117" s="59"/>
      <c r="AF117" s="59"/>
      <c r="AG117" s="59"/>
      <c r="AH117" s="59"/>
    </row>
    <row r="118" spans="2:34" ht="15.75" x14ac:dyDescent="0.25">
      <c r="B118" s="27"/>
      <c r="C118" s="45" t="s">
        <v>192</v>
      </c>
      <c r="I118" s="43">
        <f>SUM(I61:I117)</f>
        <v>174933.72</v>
      </c>
      <c r="J118" s="43">
        <f>SUM(J61:J117)</f>
        <v>504.28999999999996</v>
      </c>
      <c r="K118" s="43">
        <v>0</v>
      </c>
      <c r="L118" s="43">
        <f>SUM(L61:L117)</f>
        <v>0</v>
      </c>
      <c r="M118" s="43">
        <f>SUM(M61:M117)</f>
        <v>0</v>
      </c>
      <c r="N118" s="43">
        <v>0</v>
      </c>
      <c r="O118" s="43">
        <f>SUM(O61:O117)</f>
        <v>175438.01000000004</v>
      </c>
      <c r="P118" s="43">
        <f>SUM(P61:P117)</f>
        <v>5720.739999999998</v>
      </c>
      <c r="Q118" s="43">
        <f t="shared" ref="Q118:S118" si="23">SUM(Q61:Q117)</f>
        <v>0</v>
      </c>
      <c r="R118" s="43">
        <f t="shared" si="23"/>
        <v>0</v>
      </c>
      <c r="S118" s="43">
        <f t="shared" si="23"/>
        <v>0</v>
      </c>
      <c r="T118" s="43">
        <f>SUM(T61:T117)</f>
        <v>169717.27</v>
      </c>
      <c r="U118" s="73"/>
    </row>
    <row r="119" spans="2:34" x14ac:dyDescent="0.25">
      <c r="I119" s="57"/>
      <c r="J119" s="57"/>
      <c r="O119" s="57"/>
      <c r="T119" s="57"/>
    </row>
    <row r="120" spans="2:34" ht="15.75" x14ac:dyDescent="0.25">
      <c r="I120" s="43">
        <f>SUM(I118+I58+I50+I36)</f>
        <v>488839.38</v>
      </c>
      <c r="J120" s="43">
        <f>SUM(J118+J58+J50+J36)</f>
        <v>653.30999999999995</v>
      </c>
      <c r="K120" s="43">
        <f>K118+K58+K50+K36</f>
        <v>0</v>
      </c>
      <c r="L120" s="43">
        <f>L118+L58+L50+L36</f>
        <v>0</v>
      </c>
      <c r="M120" s="43">
        <f t="shared" ref="M120:T120" si="24">SUM(M118+M58+M50+M36)</f>
        <v>0</v>
      </c>
      <c r="N120" s="43">
        <f t="shared" si="24"/>
        <v>0</v>
      </c>
      <c r="O120" s="43">
        <f t="shared" si="24"/>
        <v>489492.69000000006</v>
      </c>
      <c r="P120" s="43">
        <f t="shared" si="24"/>
        <v>46560.479999999981</v>
      </c>
      <c r="Q120" s="43">
        <f t="shared" si="24"/>
        <v>0</v>
      </c>
      <c r="R120" s="43">
        <f t="shared" si="24"/>
        <v>0</v>
      </c>
      <c r="S120" s="43">
        <f t="shared" si="24"/>
        <v>0</v>
      </c>
      <c r="T120" s="43">
        <f t="shared" si="24"/>
        <v>442932.20999999996</v>
      </c>
    </row>
    <row r="123" spans="2:34" ht="15.75" x14ac:dyDescent="0.25">
      <c r="O123" s="28"/>
    </row>
    <row r="125" spans="2:34" ht="15.75" x14ac:dyDescent="0.25">
      <c r="D125" s="74" t="s">
        <v>193</v>
      </c>
      <c r="E125" s="74"/>
      <c r="H125" s="74" t="s">
        <v>194</v>
      </c>
      <c r="I125" s="74"/>
      <c r="J125" s="74"/>
      <c r="K125" s="74"/>
      <c r="O125" s="74" t="s">
        <v>195</v>
      </c>
      <c r="P125" s="74"/>
      <c r="Q125" s="74"/>
      <c r="R125" s="74"/>
    </row>
    <row r="126" spans="2:34" ht="15.75" x14ac:dyDescent="0.25">
      <c r="D126" s="74" t="s">
        <v>28</v>
      </c>
      <c r="E126" s="74"/>
      <c r="H126" s="74" t="s">
        <v>93</v>
      </c>
      <c r="I126" s="74"/>
      <c r="J126" s="74"/>
      <c r="K126" s="74"/>
      <c r="O126" s="74" t="s">
        <v>45</v>
      </c>
      <c r="P126" s="74"/>
      <c r="Q126" s="74"/>
      <c r="R126" s="74"/>
    </row>
    <row r="129" spans="2:32" ht="15.75" x14ac:dyDescent="0.25">
      <c r="B129" s="66" t="s">
        <v>0</v>
      </c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75"/>
    </row>
    <row r="130" spans="2:32" ht="15.75" x14ac:dyDescent="0.25">
      <c r="B130" s="66" t="s">
        <v>532</v>
      </c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75"/>
    </row>
    <row r="131" spans="2:32" ht="15.75" x14ac:dyDescent="0.25">
      <c r="B131" s="66" t="s">
        <v>196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75"/>
    </row>
    <row r="132" spans="2:32" ht="15.75" x14ac:dyDescent="0.25"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</row>
    <row r="133" spans="2:32" ht="15.75" x14ac:dyDescent="0.25">
      <c r="B133" s="44" t="s">
        <v>197</v>
      </c>
      <c r="C133" s="44" t="s">
        <v>2</v>
      </c>
      <c r="D133" s="37" t="s">
        <v>3</v>
      </c>
      <c r="E133" s="37" t="s">
        <v>4</v>
      </c>
      <c r="F133" s="38" t="s">
        <v>5</v>
      </c>
      <c r="G133" s="38" t="s">
        <v>6</v>
      </c>
      <c r="H133" s="44" t="s">
        <v>198</v>
      </c>
      <c r="I133" s="39" t="s">
        <v>8</v>
      </c>
      <c r="J133" s="39" t="s">
        <v>9</v>
      </c>
      <c r="K133" s="39" t="s">
        <v>10</v>
      </c>
      <c r="L133" s="37" t="s">
        <v>11</v>
      </c>
      <c r="M133" s="37" t="s">
        <v>12</v>
      </c>
      <c r="N133" s="38" t="s">
        <v>13</v>
      </c>
      <c r="O133" s="38" t="s">
        <v>14</v>
      </c>
      <c r="P133" s="38" t="s">
        <v>15</v>
      </c>
      <c r="Q133" s="38" t="s">
        <v>16</v>
      </c>
      <c r="R133" s="38" t="s">
        <v>17</v>
      </c>
      <c r="S133" s="38" t="s">
        <v>18</v>
      </c>
      <c r="T133" s="40" t="s">
        <v>19</v>
      </c>
      <c r="U133" s="41" t="s">
        <v>20</v>
      </c>
      <c r="V133" s="44" t="s">
        <v>21</v>
      </c>
      <c r="W133" s="44" t="s">
        <v>22</v>
      </c>
      <c r="X133" s="44" t="s">
        <v>23</v>
      </c>
      <c r="Z133" s="44" t="s">
        <v>24</v>
      </c>
      <c r="AA133" s="44" t="s">
        <v>25</v>
      </c>
      <c r="AC133" s="44"/>
      <c r="AD133" s="44"/>
      <c r="AE133" s="44"/>
      <c r="AF133" s="44"/>
    </row>
    <row r="134" spans="2:32" ht="15.75" x14ac:dyDescent="0.25">
      <c r="B134" s="62"/>
      <c r="C134" s="62"/>
      <c r="D134" s="33"/>
      <c r="E134" s="33"/>
      <c r="F134" s="34"/>
      <c r="G134" s="34"/>
      <c r="H134" s="62"/>
      <c r="I134" s="24"/>
      <c r="J134" s="24"/>
      <c r="K134" s="24"/>
      <c r="L134" s="23"/>
      <c r="M134" s="23"/>
      <c r="N134" s="22"/>
      <c r="O134" s="22"/>
      <c r="P134" s="22"/>
      <c r="Q134" s="22"/>
      <c r="R134" s="22"/>
      <c r="S134" s="22"/>
      <c r="T134" s="25"/>
      <c r="U134" s="30"/>
    </row>
    <row r="135" spans="2:32" ht="15.75" x14ac:dyDescent="0.25">
      <c r="B135" s="27">
        <v>1</v>
      </c>
      <c r="C135" s="2" t="s">
        <v>200</v>
      </c>
      <c r="D135" s="29" t="s">
        <v>201</v>
      </c>
      <c r="E135" s="29" t="s">
        <v>202</v>
      </c>
      <c r="F135" s="2" t="s">
        <v>203</v>
      </c>
      <c r="G135" s="2"/>
      <c r="H135" s="2"/>
      <c r="I135" s="29">
        <v>1323</v>
      </c>
      <c r="J135" s="29">
        <v>128.75</v>
      </c>
      <c r="K135" s="35"/>
      <c r="L135" s="35"/>
      <c r="O135" s="35">
        <f>SUM(I135:N135)</f>
        <v>1451.75</v>
      </c>
      <c r="P135" s="29"/>
      <c r="T135" s="28">
        <f>+O135-P135-Q135-R135-S135</f>
        <v>1451.75</v>
      </c>
      <c r="V135" s="27"/>
      <c r="W135" s="53"/>
      <c r="Z135" s="27" t="s">
        <v>33</v>
      </c>
      <c r="AC135" s="59"/>
      <c r="AD135" s="59"/>
      <c r="AE135" s="59"/>
      <c r="AF135" s="59"/>
    </row>
    <row r="136" spans="2:32" ht="15.75" x14ac:dyDescent="0.25">
      <c r="B136" s="27">
        <v>2</v>
      </c>
      <c r="C136" s="2" t="s">
        <v>204</v>
      </c>
      <c r="D136" s="29" t="s">
        <v>201</v>
      </c>
      <c r="E136" s="29" t="s">
        <v>202</v>
      </c>
      <c r="F136" s="2" t="s">
        <v>203</v>
      </c>
      <c r="G136" s="2"/>
      <c r="H136" s="2"/>
      <c r="I136" s="29">
        <v>1323</v>
      </c>
      <c r="J136" s="29">
        <v>128.75</v>
      </c>
      <c r="K136" s="35"/>
      <c r="L136" s="35"/>
      <c r="O136" s="35">
        <f t="shared" ref="O136:O148" si="25">SUM(I136:N136)</f>
        <v>1451.75</v>
      </c>
      <c r="P136" s="29"/>
      <c r="T136" s="28">
        <f t="shared" ref="T136:T148" si="26">+O136-P136-Q136-R136-S136</f>
        <v>1451.75</v>
      </c>
      <c r="V136" s="27"/>
      <c r="Z136" s="27" t="s">
        <v>33</v>
      </c>
      <c r="AC136" s="59"/>
      <c r="AD136" s="59"/>
      <c r="AE136" s="59"/>
      <c r="AF136" s="59"/>
    </row>
    <row r="137" spans="2:32" ht="15.75" x14ac:dyDescent="0.25">
      <c r="B137" s="27">
        <v>3</v>
      </c>
      <c r="C137" s="2" t="s">
        <v>205</v>
      </c>
      <c r="D137" s="29" t="s">
        <v>201</v>
      </c>
      <c r="E137" s="29" t="s">
        <v>202</v>
      </c>
      <c r="F137" s="2" t="s">
        <v>203</v>
      </c>
      <c r="G137" s="2"/>
      <c r="H137" s="2"/>
      <c r="I137" s="29">
        <v>2025</v>
      </c>
      <c r="J137" s="29">
        <v>71.819999999999993</v>
      </c>
      <c r="K137" s="35"/>
      <c r="L137" s="35"/>
      <c r="O137" s="35">
        <f t="shared" si="25"/>
        <v>2096.8200000000002</v>
      </c>
      <c r="P137" s="29"/>
      <c r="T137" s="28">
        <f t="shared" si="26"/>
        <v>2096.8200000000002</v>
      </c>
      <c r="V137" s="55"/>
      <c r="Z137" s="27" t="s">
        <v>33</v>
      </c>
      <c r="AC137" s="59"/>
      <c r="AD137" s="59"/>
      <c r="AE137" s="59"/>
      <c r="AF137" s="59"/>
    </row>
    <row r="138" spans="2:32" ht="15.75" x14ac:dyDescent="0.25">
      <c r="B138" s="27">
        <v>4</v>
      </c>
      <c r="C138" s="2" t="s">
        <v>206</v>
      </c>
      <c r="D138" s="29" t="s">
        <v>201</v>
      </c>
      <c r="E138" s="29" t="s">
        <v>202</v>
      </c>
      <c r="F138" s="2" t="s">
        <v>203</v>
      </c>
      <c r="G138" s="2"/>
      <c r="H138" s="2"/>
      <c r="I138" s="29">
        <v>2531</v>
      </c>
      <c r="J138" s="29">
        <v>6.38</v>
      </c>
      <c r="K138" s="35"/>
      <c r="L138" s="35"/>
      <c r="O138" s="35">
        <f t="shared" si="25"/>
        <v>2537.38</v>
      </c>
      <c r="P138" s="29"/>
      <c r="T138" s="28">
        <f t="shared" si="26"/>
        <v>2537.38</v>
      </c>
      <c r="V138" s="27"/>
      <c r="Z138" s="27" t="s">
        <v>33</v>
      </c>
      <c r="AC138" s="59"/>
      <c r="AD138" s="59"/>
      <c r="AE138" s="59"/>
      <c r="AF138" s="59"/>
    </row>
    <row r="139" spans="2:32" ht="15.75" x14ac:dyDescent="0.25">
      <c r="B139" s="27">
        <v>5</v>
      </c>
      <c r="C139" s="2" t="s">
        <v>207</v>
      </c>
      <c r="D139" s="29" t="s">
        <v>201</v>
      </c>
      <c r="E139" s="29" t="s">
        <v>202</v>
      </c>
      <c r="F139" s="2" t="s">
        <v>203</v>
      </c>
      <c r="G139" s="2"/>
      <c r="H139" s="2"/>
      <c r="I139" s="29">
        <v>1747.2</v>
      </c>
      <c r="J139" s="29">
        <v>89.6</v>
      </c>
      <c r="K139" s="35"/>
      <c r="L139" s="35"/>
      <c r="N139" s="27"/>
      <c r="O139" s="35">
        <f t="shared" si="25"/>
        <v>1836.8</v>
      </c>
      <c r="P139" s="29"/>
      <c r="Q139" s="27"/>
      <c r="T139" s="28">
        <f t="shared" si="26"/>
        <v>1836.8</v>
      </c>
      <c r="V139" s="55"/>
      <c r="Z139" s="27" t="s">
        <v>33</v>
      </c>
      <c r="AC139" s="59"/>
      <c r="AD139" s="59"/>
      <c r="AE139" s="59"/>
      <c r="AF139" s="59"/>
    </row>
    <row r="140" spans="2:32" ht="15.75" x14ac:dyDescent="0.25">
      <c r="B140" s="27">
        <v>6</v>
      </c>
      <c r="C140" s="2" t="s">
        <v>208</v>
      </c>
      <c r="D140" s="29" t="s">
        <v>201</v>
      </c>
      <c r="E140" s="29" t="s">
        <v>202</v>
      </c>
      <c r="F140" s="2" t="s">
        <v>203</v>
      </c>
      <c r="G140" s="2"/>
      <c r="H140" s="2"/>
      <c r="I140" s="29">
        <v>1651.2</v>
      </c>
      <c r="J140" s="29">
        <v>107.74</v>
      </c>
      <c r="K140" s="35"/>
      <c r="L140" s="35"/>
      <c r="O140" s="35">
        <f t="shared" si="25"/>
        <v>1758.94</v>
      </c>
      <c r="P140" s="29"/>
      <c r="Q140" s="27"/>
      <c r="T140" s="28">
        <f t="shared" si="26"/>
        <v>1758.94</v>
      </c>
      <c r="V140" s="55"/>
      <c r="W140" s="27"/>
      <c r="Z140" s="27" t="s">
        <v>33</v>
      </c>
      <c r="AC140" s="59"/>
      <c r="AD140" s="59"/>
      <c r="AE140" s="59"/>
      <c r="AF140" s="59"/>
    </row>
    <row r="141" spans="2:32" ht="15.75" x14ac:dyDescent="0.25">
      <c r="B141" s="27">
        <v>7</v>
      </c>
      <c r="C141" s="2" t="s">
        <v>480</v>
      </c>
      <c r="D141" s="29" t="s">
        <v>201</v>
      </c>
      <c r="E141" s="29" t="s">
        <v>202</v>
      </c>
      <c r="F141" s="2" t="s">
        <v>203</v>
      </c>
      <c r="G141" s="2"/>
      <c r="H141" s="2"/>
      <c r="I141" s="29">
        <v>1834.4</v>
      </c>
      <c r="J141" s="29">
        <v>84.02</v>
      </c>
      <c r="K141" s="35"/>
      <c r="L141" s="35"/>
      <c r="O141" s="35">
        <f t="shared" si="25"/>
        <v>1918.42</v>
      </c>
      <c r="P141" s="29"/>
      <c r="Q141" s="27"/>
      <c r="T141" s="28">
        <f t="shared" si="26"/>
        <v>1918.42</v>
      </c>
      <c r="V141" s="27"/>
      <c r="W141" s="27"/>
      <c r="Z141" s="27" t="s">
        <v>33</v>
      </c>
      <c r="AC141" s="59"/>
      <c r="AD141" s="59"/>
      <c r="AE141" s="59"/>
      <c r="AF141" s="59"/>
    </row>
    <row r="142" spans="2:32" ht="15.75" x14ac:dyDescent="0.25">
      <c r="B142" s="27">
        <v>8</v>
      </c>
      <c r="C142" s="2" t="s">
        <v>209</v>
      </c>
      <c r="D142" s="29" t="s">
        <v>201</v>
      </c>
      <c r="E142" s="29" t="s">
        <v>202</v>
      </c>
      <c r="F142" s="2" t="s">
        <v>203</v>
      </c>
      <c r="G142" s="2"/>
      <c r="H142" s="2"/>
      <c r="I142" s="29">
        <v>2100</v>
      </c>
      <c r="J142" s="29">
        <v>67.02</v>
      </c>
      <c r="K142" s="35"/>
      <c r="L142" s="35"/>
      <c r="M142" s="27"/>
      <c r="N142" s="27"/>
      <c r="O142" s="35">
        <f t="shared" si="25"/>
        <v>2167.02</v>
      </c>
      <c r="P142" s="29"/>
      <c r="Q142" s="27"/>
      <c r="T142" s="28">
        <f t="shared" si="26"/>
        <v>2167.02</v>
      </c>
      <c r="V142" s="27"/>
      <c r="W142" s="27"/>
      <c r="Z142" s="27" t="s">
        <v>33</v>
      </c>
      <c r="AC142" s="59"/>
      <c r="AD142" s="59"/>
      <c r="AE142" s="59"/>
      <c r="AF142" s="59"/>
    </row>
    <row r="143" spans="2:32" ht="15.75" x14ac:dyDescent="0.25">
      <c r="B143" s="27">
        <v>9</v>
      </c>
      <c r="C143" s="2" t="s">
        <v>210</v>
      </c>
      <c r="D143" s="29" t="s">
        <v>201</v>
      </c>
      <c r="E143" s="29" t="s">
        <v>202</v>
      </c>
      <c r="F143" s="2" t="s">
        <v>203</v>
      </c>
      <c r="G143" s="2"/>
      <c r="H143" s="2"/>
      <c r="I143" s="29">
        <v>1834.4</v>
      </c>
      <c r="J143" s="29">
        <v>84.02</v>
      </c>
      <c r="K143" s="35"/>
      <c r="L143" s="35"/>
      <c r="O143" s="35">
        <f t="shared" si="25"/>
        <v>1918.42</v>
      </c>
      <c r="P143" s="29"/>
      <c r="Q143" s="27"/>
      <c r="T143" s="28">
        <f t="shared" si="26"/>
        <v>1918.42</v>
      </c>
      <c r="V143" s="27"/>
      <c r="W143" s="27"/>
      <c r="Z143" s="27" t="s">
        <v>33</v>
      </c>
      <c r="AC143" s="59"/>
      <c r="AD143" s="59"/>
      <c r="AE143" s="59"/>
      <c r="AF143" s="59"/>
    </row>
    <row r="144" spans="2:32" ht="15.75" x14ac:dyDescent="0.25">
      <c r="B144" s="27">
        <v>10</v>
      </c>
      <c r="C144" s="2" t="s">
        <v>211</v>
      </c>
      <c r="D144" s="29" t="s">
        <v>201</v>
      </c>
      <c r="E144" s="29" t="s">
        <v>202</v>
      </c>
      <c r="F144" s="2" t="s">
        <v>203</v>
      </c>
      <c r="G144" s="2"/>
      <c r="H144" s="2"/>
      <c r="I144" s="29">
        <v>2795</v>
      </c>
      <c r="J144" s="29"/>
      <c r="K144" s="35"/>
      <c r="L144" s="35"/>
      <c r="O144" s="35">
        <f t="shared" si="25"/>
        <v>2795</v>
      </c>
      <c r="P144" s="29">
        <v>37.340000000000003</v>
      </c>
      <c r="Q144" s="27"/>
      <c r="T144" s="28">
        <f t="shared" si="26"/>
        <v>2757.66</v>
      </c>
      <c r="V144" s="27"/>
      <c r="W144" s="27"/>
      <c r="Z144" s="27" t="s">
        <v>33</v>
      </c>
      <c r="AC144" s="59"/>
      <c r="AD144" s="59"/>
      <c r="AE144" s="59"/>
      <c r="AF144" s="59"/>
    </row>
    <row r="145" spans="2:32" ht="15.75" x14ac:dyDescent="0.25">
      <c r="B145" s="27">
        <v>11</v>
      </c>
      <c r="C145" s="2" t="s">
        <v>212</v>
      </c>
      <c r="D145" s="29" t="s">
        <v>201</v>
      </c>
      <c r="E145" s="29" t="s">
        <v>202</v>
      </c>
      <c r="F145" s="2" t="s">
        <v>203</v>
      </c>
      <c r="G145" s="2"/>
      <c r="H145" s="2"/>
      <c r="I145" s="29">
        <v>2969.75</v>
      </c>
      <c r="J145" s="29"/>
      <c r="K145" s="35"/>
      <c r="L145" s="35"/>
      <c r="M145" s="27"/>
      <c r="N145" s="27"/>
      <c r="O145" s="35">
        <f t="shared" si="25"/>
        <v>2969.75</v>
      </c>
      <c r="P145" s="29">
        <v>56.36</v>
      </c>
      <c r="T145" s="28">
        <f t="shared" si="26"/>
        <v>2913.39</v>
      </c>
      <c r="V145" s="27"/>
      <c r="W145" s="27"/>
      <c r="Z145" s="27" t="s">
        <v>33</v>
      </c>
      <c r="AC145" s="59"/>
      <c r="AD145" s="59"/>
      <c r="AE145" s="59"/>
      <c r="AF145" s="59"/>
    </row>
    <row r="146" spans="2:32" ht="15.75" x14ac:dyDescent="0.25">
      <c r="B146" s="27">
        <v>12</v>
      </c>
      <c r="C146" s="2" t="s">
        <v>213</v>
      </c>
      <c r="D146" s="29" t="s">
        <v>201</v>
      </c>
      <c r="E146" s="29" t="s">
        <v>202</v>
      </c>
      <c r="F146" s="2" t="s">
        <v>203</v>
      </c>
      <c r="G146" s="2"/>
      <c r="H146" s="2"/>
      <c r="I146" s="29">
        <v>1440</v>
      </c>
      <c r="J146" s="29">
        <v>121.26</v>
      </c>
      <c r="K146" s="35"/>
      <c r="L146" s="35"/>
      <c r="M146" s="27"/>
      <c r="N146" s="27"/>
      <c r="O146" s="35">
        <f t="shared" si="25"/>
        <v>1561.26</v>
      </c>
      <c r="P146" s="29"/>
      <c r="T146" s="28">
        <f t="shared" si="26"/>
        <v>1561.26</v>
      </c>
      <c r="V146" s="27"/>
      <c r="Z146" s="27" t="s">
        <v>33</v>
      </c>
      <c r="AC146" s="59"/>
      <c r="AD146" s="59"/>
      <c r="AE146" s="59"/>
      <c r="AF146" s="59"/>
    </row>
    <row r="147" spans="2:32" ht="15.75" x14ac:dyDescent="0.25">
      <c r="B147" s="27">
        <v>13</v>
      </c>
      <c r="C147" s="2" t="s">
        <v>214</v>
      </c>
      <c r="D147" s="29" t="s">
        <v>201</v>
      </c>
      <c r="E147" s="29" t="s">
        <v>202</v>
      </c>
      <c r="F147" s="2" t="s">
        <v>203</v>
      </c>
      <c r="G147" s="2"/>
      <c r="H147" s="2"/>
      <c r="I147" s="28">
        <v>3554.25</v>
      </c>
      <c r="J147" s="28"/>
      <c r="K147" s="35"/>
      <c r="L147" s="35"/>
      <c r="M147" s="27"/>
      <c r="N147" s="27"/>
      <c r="O147" s="35">
        <f t="shared" si="25"/>
        <v>3554.25</v>
      </c>
      <c r="P147" s="28">
        <v>157.9</v>
      </c>
      <c r="T147" s="28">
        <f t="shared" si="26"/>
        <v>3396.35</v>
      </c>
      <c r="V147" s="27"/>
      <c r="W147" s="27"/>
      <c r="Z147" s="27" t="s">
        <v>33</v>
      </c>
      <c r="AC147" s="59"/>
      <c r="AD147" s="59"/>
      <c r="AE147" s="59"/>
      <c r="AF147" s="59"/>
    </row>
    <row r="148" spans="2:32" ht="15.75" x14ac:dyDescent="0.25">
      <c r="B148" s="27">
        <v>14</v>
      </c>
      <c r="C148" s="2" t="s">
        <v>215</v>
      </c>
      <c r="D148" s="29" t="s">
        <v>201</v>
      </c>
      <c r="E148" s="29" t="s">
        <v>202</v>
      </c>
      <c r="F148" s="2" t="s">
        <v>203</v>
      </c>
      <c r="G148" s="2"/>
      <c r="H148" s="2"/>
      <c r="I148" s="28">
        <v>3096</v>
      </c>
      <c r="J148" s="28"/>
      <c r="K148" s="35"/>
      <c r="L148" s="35"/>
      <c r="M148" s="27"/>
      <c r="N148" s="27"/>
      <c r="O148" s="35">
        <f t="shared" si="25"/>
        <v>3096</v>
      </c>
      <c r="P148" s="28">
        <v>90.34</v>
      </c>
      <c r="T148" s="28">
        <f t="shared" si="26"/>
        <v>3005.66</v>
      </c>
      <c r="V148" s="27"/>
      <c r="Z148" s="27" t="s">
        <v>33</v>
      </c>
      <c r="AC148" s="59"/>
      <c r="AD148" s="59"/>
      <c r="AE148" s="59"/>
      <c r="AF148" s="76"/>
    </row>
    <row r="149" spans="2:32" ht="15.75" x14ac:dyDescent="0.25">
      <c r="C149" s="16" t="s">
        <v>216</v>
      </c>
      <c r="D149" s="29"/>
      <c r="E149" s="28"/>
      <c r="F149" s="28"/>
      <c r="G149" s="2"/>
      <c r="H149" s="2"/>
      <c r="I149" s="36">
        <f>SUM(I135:I148)</f>
        <v>30224.2</v>
      </c>
      <c r="J149" s="36">
        <f>SUM(J135:J148)</f>
        <v>889.3599999999999</v>
      </c>
      <c r="K149" s="36">
        <f>SUM(K135:K148)</f>
        <v>0</v>
      </c>
      <c r="L149" s="36">
        <v>0</v>
      </c>
      <c r="M149" s="36">
        <f t="shared" ref="M149:S149" si="27">SUM(M135:M148)</f>
        <v>0</v>
      </c>
      <c r="N149" s="36">
        <f t="shared" si="27"/>
        <v>0</v>
      </c>
      <c r="O149" s="36">
        <f>SUM(O135:O148)</f>
        <v>31113.56</v>
      </c>
      <c r="P149" s="36">
        <f>SUM(P135:P148)</f>
        <v>341.94000000000005</v>
      </c>
      <c r="Q149" s="36">
        <f t="shared" si="27"/>
        <v>0</v>
      </c>
      <c r="R149" s="36">
        <f t="shared" si="27"/>
        <v>0</v>
      </c>
      <c r="S149" s="36">
        <f t="shared" si="27"/>
        <v>0</v>
      </c>
      <c r="T149" s="36">
        <f>SUM(T135:T148)</f>
        <v>30771.62</v>
      </c>
      <c r="AF149" s="76"/>
    </row>
    <row r="150" spans="2:32" ht="15.75" x14ac:dyDescent="0.25">
      <c r="C150" s="16"/>
      <c r="D150" s="29"/>
      <c r="E150" s="28"/>
      <c r="F150" s="28"/>
      <c r="G150" s="2"/>
      <c r="H150" s="2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AF150" s="76"/>
    </row>
    <row r="151" spans="2:32" ht="15.75" x14ac:dyDescent="0.25">
      <c r="C151" s="16"/>
      <c r="D151" s="29"/>
      <c r="E151" s="28"/>
      <c r="F151" s="28"/>
      <c r="G151" s="2"/>
      <c r="H151" s="2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AF151" s="76"/>
    </row>
    <row r="152" spans="2:32" ht="15.75" x14ac:dyDescent="0.25">
      <c r="C152" s="16"/>
      <c r="D152" s="29"/>
      <c r="E152" s="28"/>
      <c r="F152" s="28"/>
      <c r="G152" s="2"/>
      <c r="H152" s="2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AF152" s="76"/>
    </row>
    <row r="153" spans="2:32" ht="15.75" x14ac:dyDescent="0.25">
      <c r="C153" s="16"/>
      <c r="D153" s="29"/>
      <c r="E153" s="28"/>
      <c r="F153" s="28"/>
      <c r="G153" s="2"/>
      <c r="H153" s="2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AF153" s="76"/>
    </row>
    <row r="154" spans="2:32" ht="15.75" x14ac:dyDescent="0.25">
      <c r="C154" s="16"/>
      <c r="D154" s="29"/>
      <c r="E154" s="28"/>
      <c r="F154" s="28"/>
      <c r="G154" s="2"/>
      <c r="H154" s="2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AF154" s="76"/>
    </row>
    <row r="155" spans="2:32" ht="15.75" x14ac:dyDescent="0.25">
      <c r="C155" s="16"/>
      <c r="D155" s="29"/>
      <c r="E155" s="28"/>
      <c r="F155" s="28"/>
      <c r="G155" s="2"/>
      <c r="H155" s="2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AF155" s="76"/>
    </row>
    <row r="156" spans="2:32" ht="15.75" x14ac:dyDescent="0.25">
      <c r="C156" s="16"/>
      <c r="D156" s="74" t="s">
        <v>193</v>
      </c>
      <c r="E156" s="74"/>
      <c r="H156" s="74" t="s">
        <v>194</v>
      </c>
      <c r="I156" s="74"/>
      <c r="J156" s="74"/>
      <c r="K156" s="74"/>
      <c r="O156" s="74" t="s">
        <v>195</v>
      </c>
      <c r="P156" s="74"/>
      <c r="Q156" s="74"/>
      <c r="R156" s="74"/>
      <c r="S156" s="36"/>
      <c r="T156" s="36"/>
      <c r="AF156" s="76"/>
    </row>
    <row r="157" spans="2:32" ht="15.75" x14ac:dyDescent="0.25">
      <c r="C157" s="16"/>
      <c r="D157" s="74" t="s">
        <v>28</v>
      </c>
      <c r="E157" s="74"/>
      <c r="H157" s="74" t="s">
        <v>93</v>
      </c>
      <c r="I157" s="74"/>
      <c r="J157" s="74"/>
      <c r="K157" s="74"/>
      <c r="O157" s="74" t="s">
        <v>45</v>
      </c>
      <c r="P157" s="74"/>
      <c r="Q157" s="74"/>
      <c r="R157" s="74"/>
      <c r="S157" s="36"/>
      <c r="T157" s="36"/>
      <c r="AF157" s="76"/>
    </row>
    <row r="158" spans="2:32" ht="15.75" x14ac:dyDescent="0.25">
      <c r="C158" s="16"/>
      <c r="D158" s="29"/>
      <c r="E158" s="28"/>
      <c r="F158" s="28"/>
      <c r="G158" s="2"/>
      <c r="H158" s="2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AF158" s="76"/>
    </row>
    <row r="159" spans="2:32" ht="15.75" x14ac:dyDescent="0.25">
      <c r="C159" s="16"/>
      <c r="D159" s="29"/>
      <c r="E159" s="28"/>
      <c r="F159" s="28"/>
      <c r="G159" s="2"/>
      <c r="H159" s="2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AF159" s="76"/>
    </row>
    <row r="160" spans="2:32" ht="15.75" x14ac:dyDescent="0.25">
      <c r="C160" s="16"/>
      <c r="D160" s="29"/>
      <c r="E160" s="28"/>
      <c r="F160" s="28"/>
      <c r="G160" s="2"/>
      <c r="H160" s="2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AF160" s="76"/>
    </row>
    <row r="161" spans="2:31" ht="15.75" x14ac:dyDescent="0.25">
      <c r="C161" s="16"/>
      <c r="D161" s="29"/>
      <c r="E161" s="28"/>
      <c r="F161" s="28"/>
      <c r="G161" s="2"/>
      <c r="H161" s="2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2:31" ht="15.75" x14ac:dyDescent="0.25">
      <c r="B162" s="66" t="s">
        <v>0</v>
      </c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75"/>
    </row>
    <row r="163" spans="2:31" ht="15.75" x14ac:dyDescent="0.25">
      <c r="B163" s="66" t="s">
        <v>532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75"/>
    </row>
    <row r="164" spans="2:31" ht="15.75" x14ac:dyDescent="0.25">
      <c r="B164" s="66" t="s">
        <v>217</v>
      </c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75"/>
    </row>
    <row r="165" spans="2:31" ht="15.75" x14ac:dyDescent="0.25">
      <c r="C165" s="2"/>
      <c r="D165" s="29"/>
      <c r="E165" s="28"/>
      <c r="F165" s="28"/>
      <c r="G165" s="2"/>
      <c r="H165" s="2"/>
      <c r="I165" s="2"/>
      <c r="J165" s="2"/>
      <c r="K165" s="2"/>
      <c r="L165" s="35"/>
      <c r="M165" s="27"/>
      <c r="N165" s="27"/>
      <c r="O165" s="2"/>
    </row>
    <row r="166" spans="2:31" ht="15.75" x14ac:dyDescent="0.25">
      <c r="B166" s="44" t="s">
        <v>197</v>
      </c>
      <c r="C166" s="16" t="s">
        <v>2</v>
      </c>
      <c r="D166" s="42" t="s">
        <v>3</v>
      </c>
      <c r="E166" s="43" t="s">
        <v>4</v>
      </c>
      <c r="F166" s="43" t="s">
        <v>5</v>
      </c>
      <c r="G166" s="16" t="s">
        <v>6</v>
      </c>
      <c r="H166" s="16" t="s">
        <v>7</v>
      </c>
      <c r="I166" s="16" t="s">
        <v>8</v>
      </c>
      <c r="J166" s="16" t="s">
        <v>9</v>
      </c>
      <c r="K166" s="16" t="s">
        <v>10</v>
      </c>
      <c r="L166" s="36" t="s">
        <v>11</v>
      </c>
      <c r="M166" s="44" t="s">
        <v>12</v>
      </c>
      <c r="N166" s="44" t="s">
        <v>13</v>
      </c>
      <c r="O166" s="16" t="s">
        <v>14</v>
      </c>
      <c r="P166" s="44" t="s">
        <v>15</v>
      </c>
      <c r="Q166" s="44" t="s">
        <v>16</v>
      </c>
      <c r="R166" s="44" t="s">
        <v>17</v>
      </c>
      <c r="S166" s="44" t="s">
        <v>18</v>
      </c>
      <c r="T166" s="44" t="s">
        <v>19</v>
      </c>
      <c r="U166" s="68" t="s">
        <v>20</v>
      </c>
      <c r="V166" s="44" t="s">
        <v>21</v>
      </c>
      <c r="W166" s="44" t="s">
        <v>22</v>
      </c>
      <c r="X166" s="44" t="s">
        <v>23</v>
      </c>
      <c r="Z166" s="44" t="s">
        <v>24</v>
      </c>
      <c r="AA166" s="44" t="s">
        <v>25</v>
      </c>
      <c r="AD166" s="44" t="s">
        <v>199</v>
      </c>
      <c r="AE166" s="44" t="s">
        <v>218</v>
      </c>
    </row>
    <row r="167" spans="2:31" ht="15.75" x14ac:dyDescent="0.25">
      <c r="C167" s="2"/>
      <c r="D167" s="29"/>
      <c r="E167" s="28"/>
      <c r="F167" s="28"/>
      <c r="G167" s="2"/>
      <c r="H167" s="2"/>
      <c r="I167" s="2"/>
      <c r="J167" s="2"/>
      <c r="K167" s="2"/>
      <c r="L167" s="35"/>
      <c r="M167" s="27"/>
      <c r="N167" s="27"/>
      <c r="O167" s="2"/>
    </row>
    <row r="168" spans="2:31" ht="15.75" x14ac:dyDescent="0.25">
      <c r="B168" s="27">
        <v>1</v>
      </c>
      <c r="C168" s="2" t="s">
        <v>219</v>
      </c>
      <c r="D168" s="29" t="s">
        <v>220</v>
      </c>
      <c r="E168" s="29" t="s">
        <v>221</v>
      </c>
      <c r="F168" s="2" t="s">
        <v>222</v>
      </c>
      <c r="G168" s="2"/>
      <c r="H168" s="10" t="s">
        <v>127</v>
      </c>
      <c r="I168" s="29">
        <v>1696.88</v>
      </c>
      <c r="J168" s="29">
        <v>104.82</v>
      </c>
      <c r="K168" s="35"/>
      <c r="L168" s="2"/>
      <c r="M168" s="2"/>
      <c r="N168" s="2"/>
      <c r="O168" s="35">
        <f>SUM(I168:N168)</f>
        <v>1801.7</v>
      </c>
      <c r="P168" s="29"/>
      <c r="T168" s="28">
        <f>O168-P168-Q168-R168-S168</f>
        <v>1801.7</v>
      </c>
      <c r="U168" s="63"/>
      <c r="V168" s="2"/>
      <c r="W168" s="2"/>
      <c r="X168" s="27" t="s">
        <v>223</v>
      </c>
      <c r="Z168" s="27" t="s">
        <v>33</v>
      </c>
      <c r="AC168" s="2"/>
      <c r="AD168" s="2"/>
      <c r="AE168" s="2" t="s">
        <v>383</v>
      </c>
    </row>
    <row r="169" spans="2:31" ht="15.75" x14ac:dyDescent="0.25">
      <c r="B169" s="27">
        <v>2</v>
      </c>
      <c r="C169" s="2" t="s">
        <v>224</v>
      </c>
      <c r="D169" s="29" t="s">
        <v>220</v>
      </c>
      <c r="E169" s="29" t="s">
        <v>221</v>
      </c>
      <c r="F169" s="2" t="s">
        <v>222</v>
      </c>
      <c r="G169" s="2"/>
      <c r="H169" s="10" t="s">
        <v>127</v>
      </c>
      <c r="I169" s="29">
        <v>1483.21</v>
      </c>
      <c r="J169" s="29">
        <v>118.49</v>
      </c>
      <c r="K169" s="35"/>
      <c r="L169" s="2"/>
      <c r="M169" s="2"/>
      <c r="N169" s="2"/>
      <c r="O169" s="35">
        <f t="shared" ref="O169:O181" si="28">SUM(I169:N169)</f>
        <v>1601.7</v>
      </c>
      <c r="P169" s="29"/>
      <c r="T169" s="28">
        <f>O169-P169-Q169-R169-S169</f>
        <v>1601.7</v>
      </c>
      <c r="U169" s="63"/>
      <c r="V169" s="52"/>
      <c r="W169" s="27"/>
      <c r="X169" s="27" t="s">
        <v>223</v>
      </c>
      <c r="Z169" s="27" t="s">
        <v>33</v>
      </c>
      <c r="AC169" s="2"/>
      <c r="AD169" s="2"/>
      <c r="AE169" s="2" t="s">
        <v>383</v>
      </c>
    </row>
    <row r="170" spans="2:31" ht="15.75" x14ac:dyDescent="0.25">
      <c r="B170" s="27">
        <v>3</v>
      </c>
      <c r="C170" s="2" t="s">
        <v>487</v>
      </c>
      <c r="D170" s="29" t="s">
        <v>220</v>
      </c>
      <c r="E170" s="29" t="s">
        <v>221</v>
      </c>
      <c r="F170" s="2" t="s">
        <v>222</v>
      </c>
      <c r="G170" s="2"/>
      <c r="H170" s="10" t="s">
        <v>127</v>
      </c>
      <c r="I170" s="29">
        <v>735.18</v>
      </c>
      <c r="J170" s="29">
        <v>166.52</v>
      </c>
      <c r="K170" s="35"/>
      <c r="L170" s="2"/>
      <c r="M170" s="2"/>
      <c r="N170" s="2"/>
      <c r="O170" s="35">
        <f t="shared" si="28"/>
        <v>901.69999999999993</v>
      </c>
      <c r="P170" s="29"/>
      <c r="T170" s="28">
        <f>O170-P170-Q170-R170-S170</f>
        <v>901.69999999999993</v>
      </c>
      <c r="U170" s="63"/>
      <c r="V170" s="52"/>
      <c r="W170" s="27"/>
      <c r="X170" s="27" t="s">
        <v>488</v>
      </c>
      <c r="Z170" s="27" t="s">
        <v>33</v>
      </c>
      <c r="AC170" s="2"/>
      <c r="AD170" s="2"/>
      <c r="AE170" s="2" t="s">
        <v>383</v>
      </c>
    </row>
    <row r="171" spans="2:31" ht="15.75" x14ac:dyDescent="0.25">
      <c r="B171" s="27">
        <v>4</v>
      </c>
      <c r="C171" s="27" t="s">
        <v>227</v>
      </c>
      <c r="D171" s="29" t="s">
        <v>220</v>
      </c>
      <c r="E171" s="27" t="s">
        <v>228</v>
      </c>
      <c r="F171" s="2" t="s">
        <v>222</v>
      </c>
      <c r="G171" s="2"/>
      <c r="H171" s="10" t="s">
        <v>127</v>
      </c>
      <c r="I171" s="28">
        <v>1440</v>
      </c>
      <c r="J171" s="27">
        <v>121.26</v>
      </c>
      <c r="K171" s="35"/>
      <c r="M171" s="27"/>
      <c r="O171" s="35">
        <f t="shared" si="28"/>
        <v>1561.26</v>
      </c>
      <c r="T171" s="28">
        <f t="shared" ref="T171:T175" si="29">O171-P171-Q171-R171-S171</f>
        <v>1561.26</v>
      </c>
      <c r="U171" s="63"/>
      <c r="V171" s="52"/>
      <c r="W171" s="27"/>
      <c r="X171" s="27" t="s">
        <v>223</v>
      </c>
      <c r="Z171" s="27" t="s">
        <v>33</v>
      </c>
      <c r="AD171" s="27"/>
      <c r="AE171" s="27" t="s">
        <v>382</v>
      </c>
    </row>
    <row r="172" spans="2:31" ht="15.75" x14ac:dyDescent="0.25">
      <c r="B172" s="27">
        <v>5</v>
      </c>
      <c r="C172" s="2" t="s">
        <v>230</v>
      </c>
      <c r="D172" s="29" t="s">
        <v>220</v>
      </c>
      <c r="E172" s="29" t="s">
        <v>229</v>
      </c>
      <c r="F172" s="2" t="s">
        <v>222</v>
      </c>
      <c r="G172" s="2"/>
      <c r="H172" s="10" t="s">
        <v>127</v>
      </c>
      <c r="I172" s="29">
        <v>700</v>
      </c>
      <c r="J172" s="29">
        <v>168.77</v>
      </c>
      <c r="K172" s="35"/>
      <c r="L172" s="2"/>
      <c r="M172" s="2"/>
      <c r="N172" s="2"/>
      <c r="O172" s="35">
        <f t="shared" si="28"/>
        <v>868.77</v>
      </c>
      <c r="P172" s="29"/>
      <c r="T172" s="28">
        <f t="shared" si="29"/>
        <v>868.77</v>
      </c>
      <c r="U172" s="63"/>
      <c r="V172" s="20"/>
      <c r="Z172" s="27" t="s">
        <v>33</v>
      </c>
      <c r="AC172" s="2"/>
      <c r="AD172" s="2"/>
      <c r="AE172" s="2" t="s">
        <v>381</v>
      </c>
    </row>
    <row r="173" spans="2:31" ht="15.75" x14ac:dyDescent="0.25">
      <c r="B173" s="27">
        <v>6</v>
      </c>
      <c r="C173" s="2" t="s">
        <v>501</v>
      </c>
      <c r="D173" s="29" t="s">
        <v>220</v>
      </c>
      <c r="E173" s="29" t="s">
        <v>231</v>
      </c>
      <c r="F173" s="2" t="s">
        <v>222</v>
      </c>
      <c r="G173" s="2"/>
      <c r="H173" s="10" t="s">
        <v>36</v>
      </c>
      <c r="I173" s="29">
        <v>2752</v>
      </c>
      <c r="J173" s="29"/>
      <c r="K173" s="35"/>
      <c r="L173" s="2"/>
      <c r="M173" s="2"/>
      <c r="N173" s="2"/>
      <c r="O173" s="35">
        <f t="shared" si="28"/>
        <v>2752</v>
      </c>
      <c r="P173" s="29">
        <v>32.67</v>
      </c>
      <c r="T173" s="28">
        <f t="shared" si="29"/>
        <v>2719.33</v>
      </c>
      <c r="U173" s="63"/>
      <c r="V173" s="20"/>
      <c r="W173" s="27"/>
      <c r="X173" s="27" t="s">
        <v>502</v>
      </c>
      <c r="Z173" s="27" t="s">
        <v>33</v>
      </c>
      <c r="AC173" s="2"/>
      <c r="AD173" s="2"/>
      <c r="AE173" s="2" t="s">
        <v>380</v>
      </c>
    </row>
    <row r="174" spans="2:31" ht="15.75" x14ac:dyDescent="0.25">
      <c r="B174" s="27">
        <v>7</v>
      </c>
      <c r="C174" s="2" t="s">
        <v>384</v>
      </c>
      <c r="D174" s="3" t="s">
        <v>220</v>
      </c>
      <c r="E174" s="3" t="s">
        <v>114</v>
      </c>
      <c r="F174" s="2" t="s">
        <v>222</v>
      </c>
      <c r="G174" s="4"/>
      <c r="H174" s="4" t="s">
        <v>36</v>
      </c>
      <c r="I174" s="6">
        <v>3165.19</v>
      </c>
      <c r="J174" s="5"/>
      <c r="K174" s="28"/>
      <c r="O174" s="35">
        <f t="shared" si="28"/>
        <v>3165.19</v>
      </c>
      <c r="P174" s="5">
        <v>97.87</v>
      </c>
      <c r="T174" s="28">
        <f t="shared" si="29"/>
        <v>3067.32</v>
      </c>
      <c r="U174" s="63"/>
      <c r="V174" s="12"/>
      <c r="W174" s="10"/>
      <c r="X174" s="27" t="s">
        <v>385</v>
      </c>
      <c r="Z174" s="27" t="s">
        <v>33</v>
      </c>
    </row>
    <row r="175" spans="2:31" ht="15.75" x14ac:dyDescent="0.25">
      <c r="B175" s="27">
        <v>8</v>
      </c>
      <c r="C175" s="2" t="s">
        <v>484</v>
      </c>
      <c r="D175" s="3" t="s">
        <v>220</v>
      </c>
      <c r="E175" s="3" t="s">
        <v>228</v>
      </c>
      <c r="F175" s="2" t="s">
        <v>222</v>
      </c>
      <c r="G175" s="4"/>
      <c r="H175" s="4" t="s">
        <v>36</v>
      </c>
      <c r="I175" s="6">
        <v>2293</v>
      </c>
      <c r="J175" s="5">
        <v>40.72</v>
      </c>
      <c r="K175" s="28"/>
      <c r="O175" s="35">
        <f t="shared" si="28"/>
        <v>2333.7199999999998</v>
      </c>
      <c r="P175" s="5"/>
      <c r="T175" s="28">
        <f t="shared" si="29"/>
        <v>2333.7199999999998</v>
      </c>
      <c r="U175" s="63"/>
      <c r="V175" s="12"/>
      <c r="W175" s="10"/>
      <c r="X175" s="27" t="s">
        <v>454</v>
      </c>
      <c r="Z175" s="27" t="s">
        <v>33</v>
      </c>
    </row>
    <row r="176" spans="2:31" ht="15.75" x14ac:dyDescent="0.25">
      <c r="B176" s="27">
        <v>9</v>
      </c>
      <c r="C176" s="2" t="s">
        <v>459</v>
      </c>
      <c r="D176" s="3" t="s">
        <v>220</v>
      </c>
      <c r="E176" s="3" t="s">
        <v>143</v>
      </c>
      <c r="F176" s="2" t="s">
        <v>222</v>
      </c>
      <c r="G176" s="4"/>
      <c r="H176" s="4" t="s">
        <v>36</v>
      </c>
      <c r="I176" s="6">
        <v>2866.5</v>
      </c>
      <c r="J176" s="5"/>
      <c r="K176" s="28"/>
      <c r="M176" s="57"/>
      <c r="O176" s="35">
        <f t="shared" si="28"/>
        <v>2866.5</v>
      </c>
      <c r="P176" s="5">
        <v>45.12</v>
      </c>
      <c r="T176" s="28">
        <f>O176-P176-Q176-R176-S176</f>
        <v>2821.38</v>
      </c>
      <c r="U176" s="63"/>
      <c r="V176" s="12"/>
      <c r="W176" s="12"/>
      <c r="X176" s="27" t="s">
        <v>460</v>
      </c>
      <c r="Z176" s="27" t="s">
        <v>33</v>
      </c>
    </row>
    <row r="177" spans="2:31" ht="15.75" x14ac:dyDescent="0.25">
      <c r="B177" s="27">
        <v>10</v>
      </c>
      <c r="C177" s="2" t="s">
        <v>466</v>
      </c>
      <c r="D177" s="3" t="s">
        <v>220</v>
      </c>
      <c r="E177" s="3" t="s">
        <v>467</v>
      </c>
      <c r="F177" s="2" t="s">
        <v>222</v>
      </c>
      <c r="G177" s="4"/>
      <c r="H177" s="4" t="s">
        <v>36</v>
      </c>
      <c r="I177" s="6">
        <v>4000</v>
      </c>
      <c r="J177" s="5"/>
      <c r="K177" s="28"/>
      <c r="M177" s="57"/>
      <c r="O177" s="35">
        <f t="shared" si="28"/>
        <v>4000</v>
      </c>
      <c r="P177" s="5">
        <v>313.8</v>
      </c>
      <c r="T177" s="28">
        <f>O177-P177-Q177-R177-S177</f>
        <v>3686.2</v>
      </c>
      <c r="U177" s="63"/>
      <c r="V177" s="12"/>
      <c r="W177" s="12"/>
      <c r="X177" s="27" t="s">
        <v>468</v>
      </c>
      <c r="Z177" s="27" t="s">
        <v>33</v>
      </c>
    </row>
    <row r="178" spans="2:31" ht="15.75" x14ac:dyDescent="0.25">
      <c r="B178" s="27">
        <v>11</v>
      </c>
      <c r="C178" s="2" t="s">
        <v>470</v>
      </c>
      <c r="D178" s="3" t="s">
        <v>220</v>
      </c>
      <c r="E178" s="3" t="s">
        <v>471</v>
      </c>
      <c r="F178" s="2" t="s">
        <v>222</v>
      </c>
      <c r="G178" s="4"/>
      <c r="H178" s="4" t="s">
        <v>36</v>
      </c>
      <c r="I178" s="6">
        <v>2000</v>
      </c>
      <c r="J178" s="5">
        <v>73.42</v>
      </c>
      <c r="K178" s="28"/>
      <c r="M178" s="57"/>
      <c r="O178" s="35">
        <f t="shared" si="28"/>
        <v>2073.42</v>
      </c>
      <c r="P178" s="5"/>
      <c r="T178" s="28">
        <f>O178-P178-Q178-R178-S178</f>
        <v>2073.42</v>
      </c>
      <c r="U178" s="63"/>
      <c r="V178" s="12"/>
      <c r="W178" s="12"/>
      <c r="X178" s="27" t="s">
        <v>472</v>
      </c>
      <c r="Z178" s="27" t="s">
        <v>33</v>
      </c>
    </row>
    <row r="179" spans="2:31" ht="15.75" x14ac:dyDescent="0.25">
      <c r="B179" s="27">
        <v>12</v>
      </c>
      <c r="C179" s="2" t="s">
        <v>481</v>
      </c>
      <c r="D179" s="3" t="s">
        <v>220</v>
      </c>
      <c r="E179" s="3" t="s">
        <v>75</v>
      </c>
      <c r="F179" s="2" t="s">
        <v>222</v>
      </c>
      <c r="G179" s="4"/>
      <c r="H179" s="4" t="s">
        <v>36</v>
      </c>
      <c r="I179" s="6">
        <v>2600</v>
      </c>
      <c r="J179" s="5"/>
      <c r="K179" s="28"/>
      <c r="M179" s="57"/>
      <c r="O179" s="35">
        <f t="shared" si="28"/>
        <v>2600</v>
      </c>
      <c r="P179" s="5">
        <v>1.1299999999999999</v>
      </c>
      <c r="T179" s="28">
        <f t="shared" ref="T179:T181" si="30">O179-P179-Q179-R179-S179</f>
        <v>2598.87</v>
      </c>
      <c r="U179" s="63"/>
      <c r="V179" s="12"/>
      <c r="W179" s="12"/>
      <c r="X179" s="27" t="s">
        <v>482</v>
      </c>
      <c r="Z179" s="27" t="s">
        <v>33</v>
      </c>
    </row>
    <row r="180" spans="2:31" ht="15.75" x14ac:dyDescent="0.25">
      <c r="B180" s="27">
        <v>13</v>
      </c>
      <c r="C180" s="2" t="s">
        <v>489</v>
      </c>
      <c r="D180" s="3" t="s">
        <v>220</v>
      </c>
      <c r="E180" s="3" t="s">
        <v>108</v>
      </c>
      <c r="F180" s="2" t="s">
        <v>222</v>
      </c>
      <c r="G180" s="4"/>
      <c r="H180" s="4" t="s">
        <v>36</v>
      </c>
      <c r="I180" s="6">
        <v>2489.5</v>
      </c>
      <c r="J180" s="5">
        <v>10.89</v>
      </c>
      <c r="K180" s="28"/>
      <c r="M180" s="57"/>
      <c r="O180" s="35">
        <f t="shared" si="28"/>
        <v>2500.39</v>
      </c>
      <c r="P180" s="5"/>
      <c r="T180" s="28">
        <f t="shared" si="30"/>
        <v>2500.39</v>
      </c>
      <c r="U180" s="63"/>
      <c r="V180" s="12"/>
      <c r="W180" s="12"/>
      <c r="X180" s="27" t="s">
        <v>488</v>
      </c>
      <c r="Z180" s="27" t="s">
        <v>33</v>
      </c>
    </row>
    <row r="181" spans="2:31" ht="15.75" x14ac:dyDescent="0.25">
      <c r="B181" s="27">
        <v>14</v>
      </c>
      <c r="C181" s="2" t="s">
        <v>520</v>
      </c>
      <c r="D181" s="3" t="s">
        <v>220</v>
      </c>
      <c r="E181" s="3" t="s">
        <v>521</v>
      </c>
      <c r="F181" s="2" t="s">
        <v>222</v>
      </c>
      <c r="G181" s="4"/>
      <c r="H181" s="4" t="s">
        <v>36</v>
      </c>
      <c r="I181" s="6">
        <v>1921.6</v>
      </c>
      <c r="J181" s="5">
        <v>78.44</v>
      </c>
      <c r="K181" s="28"/>
      <c r="M181" s="57"/>
      <c r="O181" s="35">
        <f t="shared" si="28"/>
        <v>2000.04</v>
      </c>
      <c r="P181" s="5"/>
      <c r="T181" s="28">
        <f t="shared" si="30"/>
        <v>2000.04</v>
      </c>
      <c r="U181" s="63"/>
      <c r="V181" s="12"/>
      <c r="W181" s="12"/>
      <c r="X181" s="27" t="s">
        <v>522</v>
      </c>
      <c r="Z181" s="27"/>
    </row>
    <row r="182" spans="2:31" ht="15.75" x14ac:dyDescent="0.25">
      <c r="C182" s="44" t="s">
        <v>237</v>
      </c>
      <c r="G182" s="77"/>
      <c r="I182" s="43">
        <f>SUM(I168:I181)</f>
        <v>30143.059999999998</v>
      </c>
      <c r="J182" s="43">
        <f>SUM(J168:J181)</f>
        <v>883.32999999999993</v>
      </c>
      <c r="K182" s="43">
        <f>SUM(K168:K181)</f>
        <v>0</v>
      </c>
      <c r="L182" s="43">
        <v>0</v>
      </c>
      <c r="M182" s="43">
        <f t="shared" ref="M182:S182" si="31">SUM(M168:M181)</f>
        <v>0</v>
      </c>
      <c r="N182" s="43">
        <f t="shared" si="31"/>
        <v>0</v>
      </c>
      <c r="O182" s="43">
        <f>SUM(O168:O181)</f>
        <v>31026.39</v>
      </c>
      <c r="P182" s="43">
        <f>SUM(P168:P181)</f>
        <v>490.59000000000003</v>
      </c>
      <c r="Q182" s="43">
        <f t="shared" si="31"/>
        <v>0</v>
      </c>
      <c r="R182" s="43">
        <f t="shared" si="31"/>
        <v>0</v>
      </c>
      <c r="S182" s="43">
        <f t="shared" si="31"/>
        <v>0</v>
      </c>
      <c r="T182" s="43">
        <f>SUM(T168:T181)</f>
        <v>30535.8</v>
      </c>
      <c r="U182" s="63"/>
      <c r="AD182" s="2"/>
      <c r="AE182" s="2"/>
    </row>
    <row r="183" spans="2:31" ht="15.75" x14ac:dyDescent="0.25">
      <c r="C183" s="44"/>
      <c r="G183" s="77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AD183" s="2"/>
      <c r="AE183" s="2"/>
    </row>
    <row r="184" spans="2:31" ht="15.75" x14ac:dyDescent="0.25">
      <c r="C184" s="44"/>
      <c r="G184" s="77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AD184" s="2"/>
      <c r="AE184" s="2"/>
    </row>
    <row r="185" spans="2:31" ht="15.75" x14ac:dyDescent="0.25">
      <c r="C185" s="44"/>
      <c r="G185" s="77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AD185" s="2"/>
      <c r="AE185" s="2"/>
    </row>
    <row r="186" spans="2:31" ht="15.75" x14ac:dyDescent="0.25">
      <c r="C186" s="44"/>
      <c r="G186" s="77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AD186" s="2"/>
      <c r="AE186" s="2"/>
    </row>
    <row r="187" spans="2:31" ht="15.75" x14ac:dyDescent="0.25">
      <c r="C187" s="44"/>
      <c r="G187" s="77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AD187" s="2"/>
      <c r="AE187" s="2"/>
    </row>
    <row r="188" spans="2:31" ht="15.75" x14ac:dyDescent="0.25">
      <c r="C188" s="44"/>
      <c r="D188" s="74" t="s">
        <v>193</v>
      </c>
      <c r="E188" s="74"/>
      <c r="H188" s="74" t="s">
        <v>194</v>
      </c>
      <c r="I188" s="74"/>
      <c r="J188" s="74"/>
      <c r="K188" s="74"/>
      <c r="O188" s="74" t="s">
        <v>195</v>
      </c>
      <c r="P188" s="74"/>
      <c r="Q188" s="74"/>
      <c r="R188" s="74"/>
      <c r="S188" s="36"/>
      <c r="T188" s="43"/>
      <c r="AD188" s="2"/>
      <c r="AE188" s="2"/>
    </row>
    <row r="189" spans="2:31" ht="15.75" x14ac:dyDescent="0.25">
      <c r="D189" s="74" t="s">
        <v>28</v>
      </c>
      <c r="E189" s="74"/>
      <c r="H189" s="74" t="s">
        <v>93</v>
      </c>
      <c r="I189" s="74"/>
      <c r="J189" s="74"/>
      <c r="K189" s="74"/>
      <c r="O189" s="74" t="s">
        <v>45</v>
      </c>
      <c r="P189" s="74"/>
      <c r="Q189" s="74"/>
      <c r="R189" s="74"/>
      <c r="S189" s="36"/>
      <c r="T189" s="28"/>
    </row>
    <row r="194" spans="2:21" ht="15.75" x14ac:dyDescent="0.25">
      <c r="B194" s="66" t="s">
        <v>0</v>
      </c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</row>
    <row r="195" spans="2:21" ht="15.75" x14ac:dyDescent="0.25">
      <c r="B195" s="66" t="s">
        <v>547</v>
      </c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</row>
    <row r="196" spans="2:21" ht="15.75" x14ac:dyDescent="0.25">
      <c r="B196" s="66" t="s">
        <v>533</v>
      </c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</row>
    <row r="198" spans="2:21" ht="15.75" x14ac:dyDescent="0.25">
      <c r="B198" s="44" t="s">
        <v>197</v>
      </c>
      <c r="C198" s="16" t="s">
        <v>2</v>
      </c>
      <c r="D198" s="42" t="s">
        <v>3</v>
      </c>
      <c r="E198" s="43" t="s">
        <v>4</v>
      </c>
      <c r="F198" s="43" t="s">
        <v>5</v>
      </c>
      <c r="G198" s="16" t="s">
        <v>6</v>
      </c>
      <c r="H198" s="16" t="s">
        <v>7</v>
      </c>
      <c r="I198" s="16" t="s">
        <v>8</v>
      </c>
      <c r="J198" s="16" t="s">
        <v>9</v>
      </c>
      <c r="K198" s="16" t="s">
        <v>10</v>
      </c>
      <c r="L198" s="36" t="s">
        <v>11</v>
      </c>
      <c r="M198" s="44" t="s">
        <v>12</v>
      </c>
      <c r="N198" s="44" t="s">
        <v>13</v>
      </c>
      <c r="O198" s="16" t="s">
        <v>14</v>
      </c>
      <c r="P198" s="44" t="s">
        <v>15</v>
      </c>
      <c r="Q198" s="44" t="s">
        <v>16</v>
      </c>
      <c r="R198" s="44" t="s">
        <v>17</v>
      </c>
      <c r="S198" s="44" t="s">
        <v>18</v>
      </c>
      <c r="T198" s="44" t="s">
        <v>19</v>
      </c>
      <c r="U198" s="68" t="s">
        <v>20</v>
      </c>
    </row>
    <row r="199" spans="2:21" ht="15.75" x14ac:dyDescent="0.25">
      <c r="B199" s="27">
        <v>1</v>
      </c>
      <c r="C199" s="2" t="s">
        <v>534</v>
      </c>
      <c r="D199" s="29" t="s">
        <v>535</v>
      </c>
      <c r="E199" s="29" t="s">
        <v>536</v>
      </c>
      <c r="F199" s="2" t="s">
        <v>222</v>
      </c>
      <c r="G199" s="2"/>
      <c r="H199" s="2"/>
      <c r="I199" s="29">
        <v>1086.8800000000001</v>
      </c>
      <c r="J199" s="29"/>
      <c r="K199" s="35"/>
      <c r="L199" s="35"/>
      <c r="M199" s="35"/>
      <c r="N199" s="35"/>
      <c r="O199" s="35">
        <f t="shared" ref="O199:O209" si="32">SUM(I199:N199)</f>
        <v>1086.8800000000001</v>
      </c>
      <c r="P199" s="29"/>
      <c r="Q199" s="57"/>
      <c r="R199" s="57"/>
      <c r="S199" s="57"/>
      <c r="T199" s="28">
        <f t="shared" ref="T199:T209" si="33">O199-P199-Q199-R199-S199</f>
        <v>1086.8800000000001</v>
      </c>
      <c r="U199" s="57"/>
    </row>
    <row r="200" spans="2:21" ht="15.75" x14ac:dyDescent="0.25">
      <c r="B200" s="27">
        <v>2</v>
      </c>
      <c r="C200" s="2" t="s">
        <v>537</v>
      </c>
      <c r="D200" s="29" t="s">
        <v>535</v>
      </c>
      <c r="E200" s="29" t="s">
        <v>536</v>
      </c>
      <c r="F200" s="2" t="s">
        <v>222</v>
      </c>
      <c r="G200" s="2"/>
      <c r="H200" s="2"/>
      <c r="I200" s="29">
        <v>1344.28</v>
      </c>
      <c r="J200" s="29"/>
      <c r="K200" s="35"/>
      <c r="L200" s="35"/>
      <c r="M200" s="35"/>
      <c r="N200" s="35"/>
      <c r="O200" s="35">
        <f t="shared" si="32"/>
        <v>1344.28</v>
      </c>
      <c r="P200" s="29"/>
      <c r="Q200" s="57"/>
      <c r="R200" s="57"/>
      <c r="S200" s="57"/>
      <c r="T200" s="28">
        <f t="shared" si="33"/>
        <v>1344.28</v>
      </c>
      <c r="U200" s="57"/>
    </row>
    <row r="201" spans="2:21" ht="15.75" x14ac:dyDescent="0.25">
      <c r="B201" s="27">
        <v>3</v>
      </c>
      <c r="C201" s="27" t="s">
        <v>538</v>
      </c>
      <c r="D201" s="29" t="s">
        <v>535</v>
      </c>
      <c r="E201" s="29" t="s">
        <v>536</v>
      </c>
      <c r="F201" s="2" t="s">
        <v>222</v>
      </c>
      <c r="G201" s="2"/>
      <c r="H201" s="2"/>
      <c r="I201" s="28">
        <v>1323</v>
      </c>
      <c r="J201" s="28"/>
      <c r="K201" s="35"/>
      <c r="L201" s="35"/>
      <c r="M201" s="35"/>
      <c r="N201" s="35"/>
      <c r="O201" s="35">
        <f t="shared" si="32"/>
        <v>1323</v>
      </c>
      <c r="P201" s="29"/>
      <c r="Q201" s="57"/>
      <c r="R201" s="57"/>
      <c r="S201" s="57"/>
      <c r="T201" s="28">
        <f t="shared" si="33"/>
        <v>1323</v>
      </c>
      <c r="U201" s="57"/>
    </row>
    <row r="202" spans="2:21" ht="15.75" x14ac:dyDescent="0.25">
      <c r="B202" s="27">
        <v>4</v>
      </c>
      <c r="C202" s="27" t="s">
        <v>539</v>
      </c>
      <c r="D202" s="29" t="s">
        <v>535</v>
      </c>
      <c r="E202" s="29" t="s">
        <v>536</v>
      </c>
      <c r="F202" s="2" t="s">
        <v>222</v>
      </c>
      <c r="G202" s="2"/>
      <c r="H202" s="2"/>
      <c r="I202" s="28">
        <v>1323</v>
      </c>
      <c r="J202" s="28"/>
      <c r="K202" s="35"/>
      <c r="L202" s="35"/>
      <c r="M202" s="35"/>
      <c r="N202" s="35"/>
      <c r="O202" s="35">
        <f t="shared" si="32"/>
        <v>1323</v>
      </c>
      <c r="P202" s="29"/>
      <c r="Q202" s="57"/>
      <c r="R202" s="57"/>
      <c r="S202" s="57"/>
      <c r="T202" s="28">
        <f t="shared" si="33"/>
        <v>1323</v>
      </c>
      <c r="U202" s="57"/>
    </row>
    <row r="203" spans="2:21" ht="15.75" x14ac:dyDescent="0.25">
      <c r="B203" s="27">
        <v>5</v>
      </c>
      <c r="C203" s="27" t="s">
        <v>540</v>
      </c>
      <c r="D203" s="29" t="s">
        <v>535</v>
      </c>
      <c r="E203" s="29" t="s">
        <v>536</v>
      </c>
      <c r="F203" s="2" t="s">
        <v>222</v>
      </c>
      <c r="G203" s="2"/>
      <c r="H203" s="2"/>
      <c r="I203" s="28">
        <v>1400</v>
      </c>
      <c r="J203" s="28"/>
      <c r="K203" s="35"/>
      <c r="L203" s="35"/>
      <c r="M203" s="35"/>
      <c r="N203" s="35"/>
      <c r="O203" s="35">
        <f t="shared" si="32"/>
        <v>1400</v>
      </c>
      <c r="P203" s="29"/>
      <c r="Q203" s="57"/>
      <c r="R203" s="57"/>
      <c r="S203" s="57"/>
      <c r="T203" s="28">
        <f t="shared" si="33"/>
        <v>1400</v>
      </c>
      <c r="U203" s="57"/>
    </row>
    <row r="204" spans="2:21" ht="15.75" x14ac:dyDescent="0.25">
      <c r="B204" s="27">
        <v>6</v>
      </c>
      <c r="C204" s="27" t="s">
        <v>541</v>
      </c>
      <c r="D204" s="29" t="s">
        <v>535</v>
      </c>
      <c r="E204" s="29" t="s">
        <v>536</v>
      </c>
      <c r="F204" s="2" t="s">
        <v>222</v>
      </c>
      <c r="G204" s="2"/>
      <c r="H204" s="2"/>
      <c r="I204" s="28">
        <v>1000</v>
      </c>
      <c r="J204" s="28"/>
      <c r="K204" s="35"/>
      <c r="L204" s="35"/>
      <c r="M204" s="35"/>
      <c r="N204" s="35"/>
      <c r="O204" s="35">
        <f t="shared" si="32"/>
        <v>1000</v>
      </c>
      <c r="P204" s="29"/>
      <c r="Q204" s="57"/>
      <c r="R204" s="57"/>
      <c r="S204" s="57"/>
      <c r="T204" s="28">
        <f t="shared" si="33"/>
        <v>1000</v>
      </c>
      <c r="U204" s="57"/>
    </row>
    <row r="205" spans="2:21" ht="15.75" x14ac:dyDescent="0.25">
      <c r="B205" s="27">
        <v>7</v>
      </c>
      <c r="C205" s="27" t="s">
        <v>542</v>
      </c>
      <c r="D205" s="29" t="s">
        <v>535</v>
      </c>
      <c r="E205" s="29" t="s">
        <v>536</v>
      </c>
      <c r="F205" s="2" t="s">
        <v>222</v>
      </c>
      <c r="G205" s="2"/>
      <c r="H205" s="2"/>
      <c r="I205" s="28">
        <v>1000</v>
      </c>
      <c r="J205" s="28"/>
      <c r="K205" s="35"/>
      <c r="L205" s="35"/>
      <c r="M205" s="35"/>
      <c r="N205" s="35"/>
      <c r="O205" s="35">
        <f t="shared" si="32"/>
        <v>1000</v>
      </c>
      <c r="P205" s="29"/>
      <c r="Q205" s="57"/>
      <c r="R205" s="57"/>
      <c r="S205" s="57"/>
      <c r="T205" s="28">
        <f t="shared" si="33"/>
        <v>1000</v>
      </c>
      <c r="U205" s="57"/>
    </row>
    <row r="206" spans="2:21" ht="15.75" x14ac:dyDescent="0.25">
      <c r="B206" s="27">
        <v>8</v>
      </c>
      <c r="C206" s="27" t="s">
        <v>543</v>
      </c>
      <c r="D206" s="29" t="s">
        <v>535</v>
      </c>
      <c r="E206" s="29" t="s">
        <v>536</v>
      </c>
      <c r="F206" s="2" t="s">
        <v>222</v>
      </c>
      <c r="G206" s="2"/>
      <c r="H206" s="2"/>
      <c r="I206" s="28">
        <v>1344</v>
      </c>
      <c r="J206" s="28"/>
      <c r="K206" s="35"/>
      <c r="L206" s="35"/>
      <c r="M206" s="35"/>
      <c r="N206" s="35"/>
      <c r="O206" s="35">
        <f t="shared" si="32"/>
        <v>1344</v>
      </c>
      <c r="P206" s="29"/>
      <c r="Q206" s="57"/>
      <c r="R206" s="57"/>
      <c r="S206" s="57"/>
      <c r="T206" s="28">
        <f t="shared" si="33"/>
        <v>1344</v>
      </c>
      <c r="U206" s="57"/>
    </row>
    <row r="207" spans="2:21" ht="15.75" x14ac:dyDescent="0.25">
      <c r="B207" s="27">
        <v>9</v>
      </c>
      <c r="C207" s="27" t="s">
        <v>544</v>
      </c>
      <c r="D207" s="29" t="s">
        <v>535</v>
      </c>
      <c r="E207" s="29" t="s">
        <v>536</v>
      </c>
      <c r="F207" s="2" t="s">
        <v>222</v>
      </c>
      <c r="G207" s="2"/>
      <c r="H207" s="2"/>
      <c r="I207" s="28">
        <v>1400</v>
      </c>
      <c r="J207" s="28"/>
      <c r="K207" s="35"/>
      <c r="L207" s="35"/>
      <c r="M207" s="35"/>
      <c r="N207" s="35"/>
      <c r="O207" s="35">
        <f t="shared" si="32"/>
        <v>1400</v>
      </c>
      <c r="P207" s="29"/>
      <c r="Q207" s="57"/>
      <c r="R207" s="57"/>
      <c r="S207" s="57"/>
      <c r="T207" s="28">
        <f t="shared" si="33"/>
        <v>1400</v>
      </c>
      <c r="U207" s="57"/>
    </row>
    <row r="208" spans="2:21" ht="15.75" x14ac:dyDescent="0.25">
      <c r="B208" s="27">
        <v>10</v>
      </c>
      <c r="C208" s="27" t="s">
        <v>545</v>
      </c>
      <c r="D208" s="29" t="s">
        <v>535</v>
      </c>
      <c r="E208" s="29" t="s">
        <v>536</v>
      </c>
      <c r="F208" s="2" t="s">
        <v>222</v>
      </c>
      <c r="G208" s="2"/>
      <c r="H208" s="2"/>
      <c r="I208" s="28">
        <v>1000</v>
      </c>
      <c r="J208" s="28"/>
      <c r="K208" s="35"/>
      <c r="L208" s="35"/>
      <c r="M208" s="35"/>
      <c r="N208" s="35"/>
      <c r="O208" s="35">
        <f t="shared" si="32"/>
        <v>1000</v>
      </c>
      <c r="P208" s="29"/>
      <c r="Q208" s="57"/>
      <c r="R208" s="57"/>
      <c r="S208" s="57"/>
      <c r="T208" s="28">
        <f t="shared" si="33"/>
        <v>1000</v>
      </c>
      <c r="U208" s="57"/>
    </row>
    <row r="209" spans="2:21" ht="15.75" x14ac:dyDescent="0.25">
      <c r="B209" s="27">
        <v>11</v>
      </c>
      <c r="C209" s="27" t="s">
        <v>546</v>
      </c>
      <c r="D209" s="29" t="s">
        <v>535</v>
      </c>
      <c r="E209" s="29" t="s">
        <v>536</v>
      </c>
      <c r="F209" s="2" t="s">
        <v>222</v>
      </c>
      <c r="G209" s="2"/>
      <c r="H209" s="2"/>
      <c r="I209" s="28">
        <v>1000</v>
      </c>
      <c r="J209" s="28"/>
      <c r="K209" s="35"/>
      <c r="L209" s="35"/>
      <c r="M209" s="35"/>
      <c r="N209" s="35"/>
      <c r="O209" s="35">
        <f t="shared" si="32"/>
        <v>1000</v>
      </c>
      <c r="P209" s="29"/>
      <c r="Q209" s="57"/>
      <c r="R209" s="57"/>
      <c r="S209" s="57"/>
      <c r="T209" s="28">
        <f t="shared" si="33"/>
        <v>1000</v>
      </c>
      <c r="U209" s="57"/>
    </row>
    <row r="210" spans="2:21" ht="15.75" x14ac:dyDescent="0.25">
      <c r="C210" s="27"/>
      <c r="D210" s="29"/>
      <c r="E210" s="29"/>
      <c r="F210" s="2"/>
      <c r="I210" s="76">
        <f>SUM(I199:I209)</f>
        <v>13221.16</v>
      </c>
      <c r="J210" s="76">
        <f t="shared" ref="J210:S210" si="34">SUM(J199:J207)</f>
        <v>0</v>
      </c>
      <c r="K210" s="76">
        <f t="shared" si="34"/>
        <v>0</v>
      </c>
      <c r="L210" s="76">
        <f t="shared" si="34"/>
        <v>0</v>
      </c>
      <c r="M210" s="76">
        <f t="shared" si="34"/>
        <v>0</v>
      </c>
      <c r="N210" s="76">
        <f>SUM(N199:N208)</f>
        <v>0</v>
      </c>
      <c r="O210" s="76">
        <f>SUM(O199:O209)</f>
        <v>13221.16</v>
      </c>
      <c r="P210" s="76">
        <f t="shared" si="34"/>
        <v>0</v>
      </c>
      <c r="Q210" s="76">
        <f t="shared" si="34"/>
        <v>0</v>
      </c>
      <c r="R210" s="76">
        <f t="shared" si="34"/>
        <v>0</v>
      </c>
      <c r="S210" s="76">
        <f t="shared" si="34"/>
        <v>0</v>
      </c>
      <c r="T210" s="76">
        <f>SUM(T199:T209)</f>
        <v>13221.16</v>
      </c>
      <c r="U210" s="57"/>
    </row>
    <row r="217" spans="2:21" ht="15.75" x14ac:dyDescent="0.25">
      <c r="D217" s="74" t="s">
        <v>193</v>
      </c>
      <c r="E217" s="74"/>
      <c r="H217" s="74" t="s">
        <v>194</v>
      </c>
      <c r="I217" s="74"/>
      <c r="J217" s="74"/>
      <c r="K217" s="74"/>
      <c r="O217" s="74" t="s">
        <v>195</v>
      </c>
      <c r="P217" s="74"/>
      <c r="Q217" s="74"/>
      <c r="R217" s="74"/>
    </row>
    <row r="218" spans="2:21" ht="15.75" x14ac:dyDescent="0.25">
      <c r="D218" s="74" t="s">
        <v>28</v>
      </c>
      <c r="E218" s="74"/>
      <c r="H218" s="74" t="s">
        <v>93</v>
      </c>
      <c r="I218" s="74"/>
      <c r="J218" s="74"/>
      <c r="K218" s="74"/>
      <c r="O218" s="74" t="s">
        <v>45</v>
      </c>
      <c r="P218" s="74"/>
      <c r="Q218" s="74"/>
      <c r="R218" s="74"/>
    </row>
  </sheetData>
  <mergeCells count="35">
    <mergeCell ref="B162:U162"/>
    <mergeCell ref="B163:U163"/>
    <mergeCell ref="D156:E156"/>
    <mergeCell ref="H156:K156"/>
    <mergeCell ref="O156:R156"/>
    <mergeCell ref="D157:E157"/>
    <mergeCell ref="H157:K157"/>
    <mergeCell ref="O157:R157"/>
    <mergeCell ref="O188:R188"/>
    <mergeCell ref="D189:E189"/>
    <mergeCell ref="H189:K189"/>
    <mergeCell ref="O189:R189"/>
    <mergeCell ref="B164:U164"/>
    <mergeCell ref="D188:E188"/>
    <mergeCell ref="H188:K188"/>
    <mergeCell ref="B131:U131"/>
    <mergeCell ref="B1:U1"/>
    <mergeCell ref="B2:U2"/>
    <mergeCell ref="D125:E125"/>
    <mergeCell ref="H125:K125"/>
    <mergeCell ref="O125:R125"/>
    <mergeCell ref="D126:E126"/>
    <mergeCell ref="H126:K126"/>
    <mergeCell ref="O126:R126"/>
    <mergeCell ref="B129:U129"/>
    <mergeCell ref="B130:U130"/>
    <mergeCell ref="D218:E218"/>
    <mergeCell ref="H218:K218"/>
    <mergeCell ref="O218:R218"/>
    <mergeCell ref="B194:U194"/>
    <mergeCell ref="B195:U195"/>
    <mergeCell ref="B196:U196"/>
    <mergeCell ref="D217:E217"/>
    <mergeCell ref="H217:K217"/>
    <mergeCell ref="O217:R21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K83"/>
  <sheetViews>
    <sheetView tabSelected="1" topLeftCell="A21" zoomScale="78" zoomScaleNormal="78" workbookViewId="0">
      <selection activeCell="C37" sqref="C37"/>
    </sheetView>
  </sheetViews>
  <sheetFormatPr defaultColWidth="11.42578125" defaultRowHeight="15" x14ac:dyDescent="0.25"/>
  <cols>
    <col min="1" max="1" width="11.28515625" style="48" customWidth="1"/>
    <col min="2" max="2" width="5" style="48" customWidth="1"/>
    <col min="3" max="3" width="39.85546875" style="48" bestFit="1" customWidth="1"/>
    <col min="4" max="4" width="32.5703125" style="48" customWidth="1"/>
    <col min="5" max="5" width="35.85546875" style="48" customWidth="1"/>
    <col min="6" max="6" width="16" style="48" customWidth="1"/>
    <col min="7" max="7" width="26.28515625" style="48" customWidth="1"/>
    <col min="8" max="8" width="7.28515625" style="48" customWidth="1"/>
    <col min="9" max="9" width="12.7109375" style="48" customWidth="1"/>
    <col min="10" max="14" width="11.42578125" style="48"/>
    <col min="15" max="15" width="13.5703125" style="48" customWidth="1"/>
    <col min="16" max="19" width="11.42578125" style="48"/>
    <col min="20" max="20" width="14.140625" style="48" customWidth="1"/>
    <col min="21" max="21" width="16.42578125" style="48" customWidth="1"/>
    <col min="22" max="22" width="19.85546875" style="48" bestFit="1" customWidth="1"/>
    <col min="23" max="23" width="23.85546875" style="48" bestFit="1" customWidth="1"/>
    <col min="24" max="16384" width="11.42578125" style="48"/>
  </cols>
  <sheetData>
    <row r="1" spans="1:34" ht="15.75" x14ac:dyDescent="0.25">
      <c r="A1" s="27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27"/>
      <c r="W1" s="27"/>
      <c r="X1" s="27"/>
      <c r="Y1" s="27"/>
      <c r="Z1" s="27"/>
      <c r="AA1" s="27"/>
      <c r="AB1" s="27"/>
    </row>
    <row r="2" spans="1:34" ht="15.75" x14ac:dyDescent="0.25">
      <c r="A2" s="27"/>
      <c r="B2" s="66" t="s">
        <v>532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27"/>
      <c r="W2" s="27"/>
      <c r="X2" s="27"/>
      <c r="Y2" s="27"/>
      <c r="Z2" s="27"/>
      <c r="AA2" s="27"/>
      <c r="AB2" s="27"/>
    </row>
    <row r="3" spans="1:3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34" ht="15.75" x14ac:dyDescent="0.25">
      <c r="A4" s="27"/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  <c r="U4" s="26" t="s">
        <v>20</v>
      </c>
      <c r="V4" s="27" t="s">
        <v>21</v>
      </c>
      <c r="W4" s="27" t="s">
        <v>22</v>
      </c>
      <c r="X4" s="27" t="s">
        <v>239</v>
      </c>
      <c r="Y4" s="27"/>
      <c r="Z4" s="27" t="s">
        <v>24</v>
      </c>
      <c r="AA4" s="27" t="s">
        <v>25</v>
      </c>
      <c r="AB4" s="27"/>
    </row>
    <row r="5" spans="1:34" ht="15.75" x14ac:dyDescent="0.25">
      <c r="A5" s="27"/>
      <c r="B5" s="22"/>
      <c r="C5" s="7" t="s">
        <v>240</v>
      </c>
      <c r="D5" s="23"/>
      <c r="E5" s="23"/>
      <c r="F5" s="22"/>
      <c r="G5" s="22"/>
      <c r="H5" s="22"/>
      <c r="I5" s="24"/>
      <c r="J5" s="24"/>
      <c r="K5" s="24"/>
      <c r="L5" s="23"/>
      <c r="M5" s="23"/>
      <c r="N5" s="22"/>
      <c r="O5" s="22"/>
      <c r="P5" s="22"/>
      <c r="Q5" s="22"/>
      <c r="R5" s="22"/>
      <c r="S5" s="22"/>
      <c r="T5" s="25"/>
      <c r="U5" s="26"/>
      <c r="V5" s="27"/>
      <c r="W5" s="27"/>
      <c r="X5" s="27"/>
      <c r="Y5" s="27"/>
      <c r="Z5" s="27"/>
      <c r="AA5" s="27"/>
      <c r="AB5" s="27"/>
    </row>
    <row r="6" spans="1:34" ht="15.75" x14ac:dyDescent="0.25">
      <c r="A6" s="27"/>
      <c r="B6" s="60">
        <v>1</v>
      </c>
      <c r="C6" s="27" t="s">
        <v>353</v>
      </c>
      <c r="D6" s="23" t="s">
        <v>407</v>
      </c>
      <c r="E6" s="3" t="s">
        <v>240</v>
      </c>
      <c r="F6" s="4" t="s">
        <v>84</v>
      </c>
      <c r="G6" s="22" t="s">
        <v>405</v>
      </c>
      <c r="H6" s="22" t="s">
        <v>31</v>
      </c>
      <c r="I6" s="51">
        <v>9477.1299999999992</v>
      </c>
      <c r="J6" s="24"/>
      <c r="K6" s="24"/>
      <c r="L6" s="49"/>
      <c r="M6" s="23"/>
      <c r="N6" s="22"/>
      <c r="O6" s="28">
        <f t="shared" ref="O6:O7" si="0">I6+J6+K6+L6+M6+N6</f>
        <v>9477.1299999999992</v>
      </c>
      <c r="P6" s="49">
        <v>1386.14</v>
      </c>
      <c r="Q6" s="22"/>
      <c r="R6" s="22"/>
      <c r="S6" s="22"/>
      <c r="T6" s="28">
        <f t="shared" ref="T6:T7" si="1">+O6-P6-Q6-R6-S6</f>
        <v>8090.9899999999989</v>
      </c>
      <c r="U6" s="26"/>
      <c r="V6" s="55"/>
      <c r="W6" s="78"/>
      <c r="X6" s="27" t="s">
        <v>469</v>
      </c>
      <c r="Y6" s="27"/>
      <c r="Z6" s="27" t="s">
        <v>116</v>
      </c>
      <c r="AA6" s="27"/>
      <c r="AB6" s="27"/>
    </row>
    <row r="7" spans="1:34" ht="15.75" x14ac:dyDescent="0.25">
      <c r="A7" s="27"/>
      <c r="B7" s="60">
        <v>2</v>
      </c>
      <c r="C7" s="2" t="s">
        <v>344</v>
      </c>
      <c r="D7" s="3" t="s">
        <v>510</v>
      </c>
      <c r="E7" s="3" t="s">
        <v>240</v>
      </c>
      <c r="F7" s="4" t="s">
        <v>84</v>
      </c>
      <c r="G7" s="4" t="s">
        <v>345</v>
      </c>
      <c r="H7" s="79" t="s">
        <v>36</v>
      </c>
      <c r="I7" s="5">
        <v>3110</v>
      </c>
      <c r="J7" s="27"/>
      <c r="K7" s="28"/>
      <c r="L7" s="28"/>
      <c r="M7" s="28"/>
      <c r="N7" s="28"/>
      <c r="O7" s="28">
        <f t="shared" si="0"/>
        <v>3110</v>
      </c>
      <c r="P7" s="5">
        <v>91.87</v>
      </c>
      <c r="Q7" s="27"/>
      <c r="R7" s="28"/>
      <c r="S7" s="27"/>
      <c r="T7" s="28">
        <f t="shared" si="1"/>
        <v>3018.13</v>
      </c>
      <c r="U7" s="27"/>
      <c r="V7" s="12"/>
      <c r="W7" s="12"/>
      <c r="X7" s="27" t="s">
        <v>352</v>
      </c>
      <c r="Y7" s="27"/>
      <c r="Z7" s="27" t="s">
        <v>116</v>
      </c>
      <c r="AA7" s="27"/>
      <c r="AB7" s="27"/>
      <c r="AE7" s="59"/>
      <c r="AF7" s="59"/>
      <c r="AG7" s="59"/>
      <c r="AH7" s="59"/>
    </row>
    <row r="8" spans="1:34" ht="15.75" x14ac:dyDescent="0.25">
      <c r="A8" s="27"/>
      <c r="B8" s="60">
        <v>3</v>
      </c>
      <c r="C8" s="2" t="s">
        <v>550</v>
      </c>
      <c r="D8" s="3" t="s">
        <v>241</v>
      </c>
      <c r="E8" s="3" t="s">
        <v>240</v>
      </c>
      <c r="F8" s="4" t="s">
        <v>84</v>
      </c>
      <c r="G8" s="4" t="s">
        <v>401</v>
      </c>
      <c r="H8" s="79" t="s">
        <v>36</v>
      </c>
      <c r="I8" s="5">
        <v>3325</v>
      </c>
      <c r="J8" s="27"/>
      <c r="K8" s="28"/>
      <c r="L8" s="28"/>
      <c r="M8" s="28"/>
      <c r="N8" s="28"/>
      <c r="O8" s="28">
        <f t="shared" ref="O8:O18" si="2">I8+J8+K8+L8+M8+N8</f>
        <v>3325</v>
      </c>
      <c r="P8" s="5">
        <v>115.26</v>
      </c>
      <c r="Q8" s="27"/>
      <c r="R8" s="28"/>
      <c r="S8" s="27"/>
      <c r="T8" s="28">
        <f t="shared" ref="T8:T18" si="3">+O8-P8-Q8-R8-S8</f>
        <v>3209.74</v>
      </c>
      <c r="U8" s="27"/>
      <c r="V8" s="80"/>
      <c r="W8" s="12"/>
      <c r="X8" s="27" t="s">
        <v>359</v>
      </c>
      <c r="Y8" s="27"/>
      <c r="Z8" s="27" t="s">
        <v>116</v>
      </c>
      <c r="AA8" s="27"/>
      <c r="AB8" s="27"/>
      <c r="AE8" s="59"/>
      <c r="AF8" s="59"/>
      <c r="AG8" s="59"/>
      <c r="AH8" s="59"/>
    </row>
    <row r="9" spans="1:34" ht="15.75" x14ac:dyDescent="0.25">
      <c r="A9" s="27"/>
      <c r="B9" s="60">
        <v>4</v>
      </c>
      <c r="C9" s="2" t="s">
        <v>550</v>
      </c>
      <c r="D9" s="3" t="s">
        <v>241</v>
      </c>
      <c r="E9" s="3" t="s">
        <v>240</v>
      </c>
      <c r="F9" s="4" t="s">
        <v>84</v>
      </c>
      <c r="G9" s="4" t="s">
        <v>271</v>
      </c>
      <c r="H9" s="79" t="s">
        <v>36</v>
      </c>
      <c r="I9" s="5">
        <v>3110</v>
      </c>
      <c r="J9" s="27"/>
      <c r="K9" s="28"/>
      <c r="L9" s="28"/>
      <c r="M9" s="28"/>
      <c r="N9" s="28"/>
      <c r="O9" s="28">
        <f t="shared" si="2"/>
        <v>3110</v>
      </c>
      <c r="P9" s="5">
        <v>91.87</v>
      </c>
      <c r="Q9" s="27"/>
      <c r="R9" s="28"/>
      <c r="S9" s="27"/>
      <c r="T9" s="28">
        <f t="shared" si="3"/>
        <v>3018.13</v>
      </c>
      <c r="U9" s="27"/>
      <c r="V9" s="3"/>
      <c r="W9" s="3"/>
      <c r="X9" s="27" t="s">
        <v>167</v>
      </c>
      <c r="Y9" s="27"/>
      <c r="Z9" s="27" t="s">
        <v>116</v>
      </c>
      <c r="AA9" s="27"/>
      <c r="AB9" s="27"/>
      <c r="AE9" s="59"/>
      <c r="AF9" s="59"/>
      <c r="AG9" s="59"/>
      <c r="AH9" s="59"/>
    </row>
    <row r="10" spans="1:34" ht="15.75" x14ac:dyDescent="0.25">
      <c r="B10" s="60">
        <v>5</v>
      </c>
      <c r="C10" s="2" t="s">
        <v>38</v>
      </c>
      <c r="D10" s="3" t="s">
        <v>510</v>
      </c>
      <c r="E10" s="3" t="s">
        <v>254</v>
      </c>
      <c r="F10" s="4" t="s">
        <v>84</v>
      </c>
      <c r="G10" s="4" t="s">
        <v>272</v>
      </c>
      <c r="H10" s="79" t="s">
        <v>36</v>
      </c>
      <c r="I10" s="9">
        <v>3096</v>
      </c>
      <c r="J10" s="17"/>
      <c r="K10" s="28"/>
      <c r="L10" s="28"/>
      <c r="O10" s="81">
        <f t="shared" si="2"/>
        <v>3096</v>
      </c>
      <c r="P10" s="17">
        <v>90.34</v>
      </c>
      <c r="R10" s="57"/>
      <c r="T10" s="28">
        <f t="shared" si="3"/>
        <v>3005.66</v>
      </c>
      <c r="U10" s="32"/>
      <c r="V10" s="22"/>
      <c r="W10" s="47"/>
      <c r="X10" s="27" t="s">
        <v>32</v>
      </c>
      <c r="Z10" s="27" t="s">
        <v>33</v>
      </c>
      <c r="AC10" s="57"/>
    </row>
    <row r="11" spans="1:34" ht="15.75" x14ac:dyDescent="0.25">
      <c r="B11" s="60">
        <v>6</v>
      </c>
      <c r="C11" s="2" t="s">
        <v>493</v>
      </c>
      <c r="D11" s="3" t="s">
        <v>35</v>
      </c>
      <c r="E11" s="3" t="s">
        <v>254</v>
      </c>
      <c r="F11" s="4" t="s">
        <v>84</v>
      </c>
      <c r="G11" s="4" t="s">
        <v>494</v>
      </c>
      <c r="H11" s="79" t="s">
        <v>36</v>
      </c>
      <c r="I11" s="9">
        <v>2675.4</v>
      </c>
      <c r="J11" s="17"/>
      <c r="K11" s="28"/>
      <c r="L11" s="28"/>
      <c r="O11" s="81">
        <f t="shared" si="2"/>
        <v>2675.4</v>
      </c>
      <c r="P11" s="17">
        <v>42.11</v>
      </c>
      <c r="R11" s="57"/>
      <c r="T11" s="28">
        <f t="shared" si="3"/>
        <v>2633.29</v>
      </c>
      <c r="U11" s="32"/>
      <c r="V11" s="22"/>
      <c r="W11" s="47"/>
      <c r="X11" s="27" t="s">
        <v>495</v>
      </c>
      <c r="Z11" s="27" t="s">
        <v>116</v>
      </c>
      <c r="AC11" s="57"/>
    </row>
    <row r="12" spans="1:34" ht="15.75" x14ac:dyDescent="0.25">
      <c r="A12" s="27"/>
      <c r="B12" s="60">
        <v>7</v>
      </c>
      <c r="C12" s="2" t="s">
        <v>461</v>
      </c>
      <c r="D12" s="3" t="s">
        <v>69</v>
      </c>
      <c r="E12" s="3" t="s">
        <v>242</v>
      </c>
      <c r="F12" s="4" t="s">
        <v>84</v>
      </c>
      <c r="G12" s="4" t="s">
        <v>462</v>
      </c>
      <c r="H12" s="79" t="s">
        <v>31</v>
      </c>
      <c r="I12" s="6">
        <v>5159.5</v>
      </c>
      <c r="J12" s="27"/>
      <c r="K12" s="28"/>
      <c r="L12" s="28"/>
      <c r="M12" s="28"/>
      <c r="N12" s="28"/>
      <c r="O12" s="28">
        <f t="shared" si="2"/>
        <v>5159.5</v>
      </c>
      <c r="P12" s="5">
        <v>490.17</v>
      </c>
      <c r="Q12" s="28"/>
      <c r="R12" s="28"/>
      <c r="S12" s="28"/>
      <c r="T12" s="28">
        <f t="shared" si="3"/>
        <v>4669.33</v>
      </c>
      <c r="U12" s="27"/>
      <c r="V12" s="2"/>
      <c r="W12" s="2"/>
      <c r="X12" s="27" t="s">
        <v>32</v>
      </c>
      <c r="Y12" s="27"/>
      <c r="Z12" s="27" t="s">
        <v>116</v>
      </c>
      <c r="AA12" s="27" t="s">
        <v>463</v>
      </c>
      <c r="AB12" s="27"/>
    </row>
    <row r="13" spans="1:34" ht="15.75" x14ac:dyDescent="0.25">
      <c r="A13" s="27"/>
      <c r="B13" s="60">
        <v>8</v>
      </c>
      <c r="C13" s="2" t="s">
        <v>243</v>
      </c>
      <c r="D13" s="3" t="s">
        <v>244</v>
      </c>
      <c r="E13" s="3" t="s">
        <v>242</v>
      </c>
      <c r="F13" s="4" t="s">
        <v>84</v>
      </c>
      <c r="G13" s="4" t="s">
        <v>402</v>
      </c>
      <c r="H13" s="79" t="s">
        <v>80</v>
      </c>
      <c r="I13" s="6">
        <v>3325</v>
      </c>
      <c r="J13" s="27"/>
      <c r="K13" s="28"/>
      <c r="L13" s="28"/>
      <c r="M13" s="28"/>
      <c r="N13" s="28"/>
      <c r="O13" s="28">
        <f t="shared" si="2"/>
        <v>3325</v>
      </c>
      <c r="P13" s="5">
        <v>115.26</v>
      </c>
      <c r="Q13" s="28"/>
      <c r="R13" s="28"/>
      <c r="S13" s="28"/>
      <c r="T13" s="28">
        <f t="shared" si="3"/>
        <v>3209.74</v>
      </c>
      <c r="U13" s="60"/>
      <c r="V13" s="27"/>
      <c r="W13" s="27"/>
      <c r="X13" s="27" t="s">
        <v>360</v>
      </c>
      <c r="Y13" s="27"/>
      <c r="Z13" s="27" t="s">
        <v>116</v>
      </c>
      <c r="AA13" s="27"/>
      <c r="AB13" s="27"/>
      <c r="AE13" s="59"/>
      <c r="AF13" s="59"/>
      <c r="AG13" s="59"/>
      <c r="AH13" s="59"/>
    </row>
    <row r="14" spans="1:34" ht="15.75" x14ac:dyDescent="0.25">
      <c r="A14" s="27"/>
      <c r="B14" s="60">
        <v>9</v>
      </c>
      <c r="C14" s="2" t="s">
        <v>245</v>
      </c>
      <c r="D14" s="3" t="s">
        <v>246</v>
      </c>
      <c r="E14" s="3" t="s">
        <v>242</v>
      </c>
      <c r="F14" s="4" t="s">
        <v>84</v>
      </c>
      <c r="G14" s="4" t="s">
        <v>403</v>
      </c>
      <c r="H14" s="79" t="s">
        <v>36</v>
      </c>
      <c r="I14" s="6">
        <v>2752</v>
      </c>
      <c r="J14" s="27"/>
      <c r="K14" s="28"/>
      <c r="L14" s="28"/>
      <c r="M14" s="28"/>
      <c r="N14" s="28"/>
      <c r="O14" s="28">
        <f t="shared" si="2"/>
        <v>2752</v>
      </c>
      <c r="P14" s="5">
        <v>32.67</v>
      </c>
      <c r="Q14" s="28">
        <v>1087.73</v>
      </c>
      <c r="R14" s="28"/>
      <c r="S14" s="28"/>
      <c r="T14" s="28">
        <f t="shared" si="3"/>
        <v>1631.6</v>
      </c>
      <c r="U14" s="27"/>
      <c r="V14" s="4"/>
      <c r="W14" s="4"/>
      <c r="X14" s="27" t="s">
        <v>361</v>
      </c>
      <c r="Y14" s="27"/>
      <c r="Z14" s="27" t="s">
        <v>116</v>
      </c>
      <c r="AA14" s="27"/>
      <c r="AB14" s="27"/>
      <c r="AE14" s="59"/>
      <c r="AF14" s="59"/>
      <c r="AG14" s="59"/>
      <c r="AH14" s="59"/>
    </row>
    <row r="15" spans="1:34" ht="15.75" x14ac:dyDescent="0.25">
      <c r="A15" s="27"/>
      <c r="B15" s="60">
        <v>10</v>
      </c>
      <c r="C15" s="2" t="s">
        <v>247</v>
      </c>
      <c r="D15" s="3" t="s">
        <v>246</v>
      </c>
      <c r="E15" s="3" t="s">
        <v>242</v>
      </c>
      <c r="F15" s="4" t="s">
        <v>84</v>
      </c>
      <c r="G15" s="4" t="s">
        <v>273</v>
      </c>
      <c r="H15" s="79" t="s">
        <v>36</v>
      </c>
      <c r="I15" s="6">
        <v>2201.6</v>
      </c>
      <c r="J15" s="27"/>
      <c r="K15" s="28"/>
      <c r="L15" s="28"/>
      <c r="M15" s="28"/>
      <c r="N15" s="28"/>
      <c r="O15" s="28">
        <f t="shared" si="2"/>
        <v>2201.6</v>
      </c>
      <c r="P15" s="5">
        <v>26.14</v>
      </c>
      <c r="Q15" s="28"/>
      <c r="R15" s="28"/>
      <c r="S15" s="28"/>
      <c r="T15" s="28">
        <f t="shared" si="3"/>
        <v>2175.46</v>
      </c>
      <c r="U15" s="27"/>
      <c r="V15" s="4"/>
      <c r="W15" s="4"/>
      <c r="X15" s="27" t="s">
        <v>99</v>
      </c>
      <c r="Y15" s="27"/>
      <c r="Z15" s="27" t="s">
        <v>116</v>
      </c>
      <c r="AA15" s="27"/>
      <c r="AB15" s="27"/>
      <c r="AE15" s="59"/>
      <c r="AF15" s="59"/>
      <c r="AG15" s="59"/>
      <c r="AH15" s="59"/>
    </row>
    <row r="16" spans="1:34" ht="15.75" x14ac:dyDescent="0.25">
      <c r="A16" s="27"/>
      <c r="B16" s="60">
        <v>11</v>
      </c>
      <c r="C16" s="2" t="s">
        <v>248</v>
      </c>
      <c r="D16" s="3" t="s">
        <v>246</v>
      </c>
      <c r="E16" s="3" t="s">
        <v>242</v>
      </c>
      <c r="F16" s="4" t="s">
        <v>84</v>
      </c>
      <c r="G16" s="4" t="s">
        <v>274</v>
      </c>
      <c r="H16" s="79" t="s">
        <v>36</v>
      </c>
      <c r="I16" s="6">
        <v>2752</v>
      </c>
      <c r="J16" s="27"/>
      <c r="K16" s="28"/>
      <c r="L16" s="28"/>
      <c r="M16" s="28"/>
      <c r="N16" s="28"/>
      <c r="O16" s="28">
        <f t="shared" si="2"/>
        <v>2752</v>
      </c>
      <c r="P16" s="5">
        <v>32.67</v>
      </c>
      <c r="Q16" s="28"/>
      <c r="R16" s="28"/>
      <c r="S16" s="28"/>
      <c r="T16" s="28">
        <f>+O16-P16-Q16-R16-S16</f>
        <v>2719.33</v>
      </c>
      <c r="U16" s="27"/>
      <c r="V16" s="4"/>
      <c r="W16" s="4"/>
      <c r="X16" s="27" t="s">
        <v>362</v>
      </c>
      <c r="Y16" s="27"/>
      <c r="Z16" s="27" t="s">
        <v>116</v>
      </c>
      <c r="AA16" s="27"/>
      <c r="AB16" s="27"/>
      <c r="AE16" s="59"/>
      <c r="AF16" s="59"/>
      <c r="AG16" s="59"/>
      <c r="AH16" s="59"/>
    </row>
    <row r="17" spans="1:37" ht="15.75" x14ac:dyDescent="0.25">
      <c r="A17" s="27"/>
      <c r="B17" s="60">
        <v>12</v>
      </c>
      <c r="C17" s="3" t="s">
        <v>249</v>
      </c>
      <c r="D17" s="3" t="s">
        <v>246</v>
      </c>
      <c r="E17" s="3" t="s">
        <v>242</v>
      </c>
      <c r="F17" s="4" t="s">
        <v>84</v>
      </c>
      <c r="G17" s="4" t="s">
        <v>404</v>
      </c>
      <c r="H17" s="79" t="s">
        <v>36</v>
      </c>
      <c r="I17" s="6">
        <v>2752</v>
      </c>
      <c r="J17" s="27"/>
      <c r="K17" s="28"/>
      <c r="L17" s="28"/>
      <c r="M17" s="28"/>
      <c r="N17" s="28"/>
      <c r="O17" s="28">
        <f t="shared" si="2"/>
        <v>2752</v>
      </c>
      <c r="P17" s="5">
        <v>32.67</v>
      </c>
      <c r="Q17" s="28"/>
      <c r="R17" s="28"/>
      <c r="S17" s="28"/>
      <c r="T17" s="28">
        <f t="shared" si="3"/>
        <v>2719.33</v>
      </c>
      <c r="U17" s="27"/>
      <c r="V17" s="4"/>
      <c r="W17" s="4"/>
      <c r="X17" s="27" t="s">
        <v>360</v>
      </c>
      <c r="Y17" s="27"/>
      <c r="Z17" s="27" t="s">
        <v>116</v>
      </c>
      <c r="AA17" s="27"/>
      <c r="AB17" s="27"/>
      <c r="AE17" s="59"/>
      <c r="AF17" s="59"/>
      <c r="AG17" s="59"/>
      <c r="AH17" s="59"/>
    </row>
    <row r="18" spans="1:37" ht="15.75" x14ac:dyDescent="0.25">
      <c r="A18" s="27"/>
      <c r="B18" s="60">
        <v>13</v>
      </c>
      <c r="C18" s="27" t="s">
        <v>226</v>
      </c>
      <c r="D18" s="3" t="s">
        <v>246</v>
      </c>
      <c r="E18" s="3" t="s">
        <v>242</v>
      </c>
      <c r="F18" s="4" t="s">
        <v>84</v>
      </c>
      <c r="G18" s="4" t="s">
        <v>412</v>
      </c>
      <c r="H18" s="79" t="s">
        <v>36</v>
      </c>
      <c r="I18" s="6">
        <v>2752</v>
      </c>
      <c r="J18" s="27"/>
      <c r="K18" s="28"/>
      <c r="L18" s="28"/>
      <c r="M18" s="28"/>
      <c r="N18" s="28"/>
      <c r="O18" s="28">
        <f t="shared" si="2"/>
        <v>2752</v>
      </c>
      <c r="P18" s="5">
        <v>32.67</v>
      </c>
      <c r="Q18" s="28"/>
      <c r="R18" s="28"/>
      <c r="S18" s="28"/>
      <c r="T18" s="28">
        <f t="shared" si="3"/>
        <v>2719.33</v>
      </c>
      <c r="V18" s="52"/>
      <c r="W18" s="27"/>
      <c r="X18" s="27" t="s">
        <v>406</v>
      </c>
      <c r="Y18" s="27"/>
      <c r="Z18" s="27" t="s">
        <v>116</v>
      </c>
      <c r="AA18" s="27"/>
      <c r="AB18" s="27"/>
      <c r="AE18" s="59"/>
      <c r="AF18" s="59"/>
      <c r="AG18" s="59"/>
      <c r="AH18" s="59"/>
    </row>
    <row r="19" spans="1:37" ht="15.75" x14ac:dyDescent="0.25">
      <c r="A19" s="27"/>
      <c r="B19" s="27"/>
      <c r="C19" s="44" t="s">
        <v>250</v>
      </c>
      <c r="D19" s="27"/>
      <c r="E19" s="27"/>
      <c r="F19" s="27"/>
      <c r="G19" s="27"/>
      <c r="H19" s="27"/>
      <c r="I19" s="43">
        <f>SUM(I6:I18)</f>
        <v>46487.63</v>
      </c>
      <c r="J19" s="43">
        <f t="shared" ref="J19:N19" si="4">SUM(J6:J18)</f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>SUM(O6:O18)</f>
        <v>46487.63</v>
      </c>
      <c r="P19" s="43">
        <f>SUM(P6:P18)</f>
        <v>2579.8400000000006</v>
      </c>
      <c r="Q19" s="43">
        <f>SUM(Q6:Q18)</f>
        <v>1087.73</v>
      </c>
      <c r="R19" s="43">
        <f t="shared" ref="R19:S19" si="5">SUM(R7:R17)</f>
        <v>0</v>
      </c>
      <c r="S19" s="43">
        <f t="shared" si="5"/>
        <v>0</v>
      </c>
      <c r="T19" s="43">
        <f>SUM(T6:T18)</f>
        <v>42820.06</v>
      </c>
      <c r="U19" s="27"/>
      <c r="V19" s="27"/>
      <c r="W19" s="27"/>
      <c r="X19" s="27"/>
      <c r="Y19" s="27"/>
      <c r="Z19" s="27"/>
      <c r="AA19" s="27"/>
      <c r="AB19" s="27"/>
    </row>
    <row r="20" spans="1:37" ht="15.75" x14ac:dyDescent="0.25">
      <c r="A20" s="27"/>
      <c r="B20" s="27"/>
      <c r="C20" s="44"/>
      <c r="D20" s="27"/>
      <c r="E20" s="27"/>
      <c r="F20" s="27"/>
      <c r="G20" s="27"/>
      <c r="H20" s="27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27"/>
      <c r="V20" s="27"/>
      <c r="W20" s="27"/>
      <c r="X20" s="27"/>
      <c r="Y20" s="27"/>
      <c r="Z20" s="27"/>
      <c r="AA20" s="27"/>
      <c r="AB20" s="27"/>
    </row>
    <row r="21" spans="1:37" ht="15.75" x14ac:dyDescent="0.25">
      <c r="A21" s="27"/>
      <c r="B21" s="27"/>
      <c r="C21" s="44"/>
      <c r="D21" s="27"/>
      <c r="E21" s="27"/>
      <c r="F21" s="27"/>
      <c r="G21" s="27"/>
      <c r="H21" s="27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27"/>
      <c r="V21" s="27"/>
      <c r="W21" s="27"/>
      <c r="X21" s="27"/>
      <c r="Y21" s="27"/>
      <c r="Z21" s="27"/>
      <c r="AA21" s="27"/>
      <c r="AB21" s="27"/>
    </row>
    <row r="22" spans="1:37" ht="15.75" x14ac:dyDescent="0.25">
      <c r="A22" s="27"/>
      <c r="B22" s="27"/>
      <c r="C22" s="44"/>
      <c r="D22" s="27"/>
      <c r="E22" s="27"/>
      <c r="F22" s="27"/>
      <c r="G22" s="27"/>
      <c r="H22" s="27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27"/>
      <c r="V22" s="27"/>
      <c r="W22" s="27"/>
      <c r="X22" s="27"/>
      <c r="Y22" s="27"/>
      <c r="Z22" s="27"/>
      <c r="AA22" s="27"/>
      <c r="AB22" s="27"/>
    </row>
    <row r="23" spans="1:37" ht="15.75" x14ac:dyDescent="0.25">
      <c r="A23" s="27"/>
      <c r="B23" s="27"/>
      <c r="C23" s="44"/>
      <c r="D23" s="27"/>
      <c r="E23" s="27"/>
      <c r="F23" s="27"/>
      <c r="G23" s="27"/>
      <c r="H23" s="27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27"/>
      <c r="V23" s="27"/>
      <c r="W23" s="27"/>
      <c r="X23" s="27"/>
      <c r="Y23" s="27"/>
      <c r="Z23" s="27"/>
      <c r="AA23" s="27"/>
      <c r="AB23" s="27"/>
    </row>
    <row r="24" spans="1:37" ht="15.7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37" ht="15.75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37" ht="15.75" x14ac:dyDescent="0.25">
      <c r="A26" s="27"/>
      <c r="B26" s="27"/>
      <c r="C26" s="27"/>
      <c r="D26" s="74" t="s">
        <v>193</v>
      </c>
      <c r="E26" s="74"/>
      <c r="F26" s="27"/>
      <c r="G26" s="27"/>
      <c r="H26" s="74" t="s">
        <v>194</v>
      </c>
      <c r="I26" s="74"/>
      <c r="J26" s="74"/>
      <c r="K26" s="74"/>
      <c r="L26" s="27"/>
      <c r="M26" s="27"/>
      <c r="N26" s="27"/>
      <c r="O26" s="74" t="s">
        <v>195</v>
      </c>
      <c r="P26" s="74"/>
      <c r="Q26" s="74"/>
      <c r="R26" s="74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37" ht="15.75" x14ac:dyDescent="0.25">
      <c r="A27" s="27"/>
      <c r="B27" s="27"/>
      <c r="C27" s="27"/>
      <c r="D27" s="74" t="s">
        <v>28</v>
      </c>
      <c r="E27" s="74"/>
      <c r="F27" s="27"/>
      <c r="G27" s="27"/>
      <c r="H27" s="74" t="s">
        <v>93</v>
      </c>
      <c r="I27" s="74"/>
      <c r="J27" s="74"/>
      <c r="K27" s="74"/>
      <c r="L27" s="27"/>
      <c r="M27" s="27"/>
      <c r="N27" s="27"/>
      <c r="O27" s="74" t="s">
        <v>45</v>
      </c>
      <c r="P27" s="74"/>
      <c r="Q27" s="74"/>
      <c r="R27" s="74"/>
      <c r="S27" s="27"/>
      <c r="T27" s="27"/>
      <c r="U27" s="27"/>
      <c r="V27" s="27"/>
      <c r="W27" s="27"/>
      <c r="X27" s="27"/>
      <c r="Y27" s="27"/>
      <c r="Z27" s="27"/>
      <c r="AA27" s="27"/>
      <c r="AB27" s="27"/>
      <c r="AK27" s="57"/>
    </row>
    <row r="28" spans="1:37" ht="15.75" x14ac:dyDescent="0.25">
      <c r="A28" s="27"/>
      <c r="B28" s="27"/>
      <c r="C28" s="27"/>
      <c r="D28" s="47"/>
      <c r="E28" s="47"/>
      <c r="F28" s="27"/>
      <c r="G28" s="27"/>
      <c r="H28" s="47"/>
      <c r="I28" s="47"/>
      <c r="J28" s="47"/>
      <c r="K28" s="47"/>
      <c r="L28" s="27"/>
      <c r="M28" s="27"/>
      <c r="N28" s="27"/>
      <c r="O28" s="47"/>
      <c r="P28" s="47"/>
      <c r="Q28" s="47"/>
      <c r="R28" s="4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37" ht="15.75" x14ac:dyDescent="0.25">
      <c r="A29" s="27"/>
      <c r="B29" s="27"/>
      <c r="C29" s="27"/>
      <c r="D29" s="47"/>
      <c r="E29" s="47"/>
      <c r="F29" s="27"/>
      <c r="G29" s="27"/>
      <c r="H29" s="47"/>
      <c r="I29" s="47"/>
      <c r="J29" s="47"/>
      <c r="K29" s="47"/>
      <c r="L29" s="27"/>
      <c r="M29" s="27"/>
      <c r="N29" s="27"/>
      <c r="O29" s="47"/>
      <c r="P29" s="47"/>
      <c r="Q29" s="47"/>
      <c r="R29" s="4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37" ht="15.75" x14ac:dyDescent="0.25">
      <c r="A30" s="27"/>
      <c r="B30" s="27"/>
      <c r="C30" s="27"/>
      <c r="D30" s="47"/>
      <c r="E30" s="47"/>
      <c r="F30" s="27"/>
      <c r="G30" s="27"/>
      <c r="H30" s="47"/>
      <c r="I30" s="47"/>
      <c r="J30" s="47"/>
      <c r="K30" s="47"/>
      <c r="L30" s="27"/>
      <c r="M30" s="27"/>
      <c r="N30" s="27"/>
      <c r="O30" s="47"/>
      <c r="P30" s="47"/>
      <c r="Q30" s="47"/>
      <c r="R30" s="4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37" ht="15.75" x14ac:dyDescent="0.25">
      <c r="A31" s="27"/>
      <c r="B31" s="66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27"/>
      <c r="W31" s="27"/>
      <c r="X31" s="27"/>
      <c r="Y31" s="27"/>
      <c r="Z31" s="27"/>
      <c r="AA31" s="27"/>
      <c r="AB31" s="27"/>
    </row>
    <row r="32" spans="1:37" ht="15.75" x14ac:dyDescent="0.25">
      <c r="A32" s="27"/>
      <c r="B32" s="66" t="s">
        <v>532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27"/>
      <c r="W32" s="27"/>
      <c r="X32" s="27"/>
      <c r="Y32" s="27"/>
      <c r="Z32" s="27"/>
      <c r="AA32" s="27"/>
      <c r="AB32" s="27"/>
    </row>
    <row r="33" spans="1:29" ht="15.75" x14ac:dyDescent="0.25">
      <c r="A33" s="27"/>
      <c r="B33" s="66" t="s">
        <v>251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27"/>
      <c r="W33" s="27"/>
      <c r="X33" s="27"/>
      <c r="Y33" s="27"/>
      <c r="Z33" s="27"/>
      <c r="AA33" s="27"/>
      <c r="AB33" s="27"/>
    </row>
    <row r="34" spans="1:29" ht="15.75" x14ac:dyDescent="0.25">
      <c r="A34" s="27"/>
      <c r="B34" s="27"/>
      <c r="C34" s="27"/>
      <c r="D34" s="47"/>
      <c r="E34" s="47"/>
      <c r="F34" s="27"/>
      <c r="G34" s="27"/>
      <c r="H34" s="47"/>
      <c r="I34" s="47"/>
      <c r="J34" s="47"/>
      <c r="K34" s="47"/>
      <c r="L34" s="27"/>
      <c r="M34" s="27"/>
      <c r="N34" s="27"/>
      <c r="O34" s="47"/>
      <c r="P34" s="47"/>
      <c r="Q34" s="47"/>
      <c r="R34" s="4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9" ht="15.75" x14ac:dyDescent="0.25">
      <c r="A35" s="27"/>
      <c r="B35" s="62" t="s">
        <v>197</v>
      </c>
      <c r="C35" s="62" t="s">
        <v>2</v>
      </c>
      <c r="D35" s="23" t="s">
        <v>3</v>
      </c>
      <c r="E35" s="23" t="s">
        <v>4</v>
      </c>
      <c r="F35" s="22" t="s">
        <v>5</v>
      </c>
      <c r="G35" s="22" t="s">
        <v>6</v>
      </c>
      <c r="H35" s="22" t="s">
        <v>7</v>
      </c>
      <c r="I35" s="24" t="s">
        <v>8</v>
      </c>
      <c r="J35" s="24" t="s">
        <v>9</v>
      </c>
      <c r="K35" s="24" t="s">
        <v>10</v>
      </c>
      <c r="L35" s="23" t="s">
        <v>11</v>
      </c>
      <c r="M35" s="23" t="s">
        <v>12</v>
      </c>
      <c r="N35" s="22" t="s">
        <v>13</v>
      </c>
      <c r="O35" s="22" t="s">
        <v>14</v>
      </c>
      <c r="P35" s="22" t="s">
        <v>15</v>
      </c>
      <c r="Q35" s="22" t="s">
        <v>16</v>
      </c>
      <c r="R35" s="22" t="s">
        <v>17</v>
      </c>
      <c r="S35" s="22" t="s">
        <v>18</v>
      </c>
      <c r="T35" s="25" t="s">
        <v>19</v>
      </c>
      <c r="U35" s="26" t="s">
        <v>20</v>
      </c>
      <c r="V35" s="27" t="s">
        <v>21</v>
      </c>
      <c r="W35" s="27" t="s">
        <v>22</v>
      </c>
      <c r="X35" s="27" t="s">
        <v>239</v>
      </c>
      <c r="Y35" s="27"/>
      <c r="Z35" s="27" t="s">
        <v>252</v>
      </c>
      <c r="AA35" s="27" t="s">
        <v>253</v>
      </c>
      <c r="AB35" s="27"/>
    </row>
    <row r="36" spans="1:29" ht="15.75" x14ac:dyDescent="0.25">
      <c r="A36" s="27"/>
      <c r="B36" s="62"/>
      <c r="C36" s="62"/>
      <c r="D36" s="23"/>
      <c r="E36" s="23"/>
      <c r="F36" s="22"/>
      <c r="G36" s="22"/>
      <c r="H36" s="22"/>
      <c r="I36" s="24"/>
      <c r="J36" s="24"/>
      <c r="K36" s="24"/>
      <c r="L36" s="23"/>
      <c r="M36" s="23"/>
      <c r="N36" s="22"/>
      <c r="O36" s="22"/>
      <c r="P36" s="22"/>
      <c r="Q36" s="22"/>
      <c r="R36" s="22"/>
      <c r="S36" s="22"/>
      <c r="T36" s="25"/>
      <c r="U36" s="26"/>
      <c r="V36" s="27"/>
      <c r="W36" s="27"/>
      <c r="X36" s="27"/>
      <c r="Y36" s="27"/>
      <c r="Z36" s="27"/>
      <c r="AA36" s="27"/>
      <c r="AB36" s="27"/>
    </row>
    <row r="37" spans="1:29" ht="15.75" x14ac:dyDescent="0.25">
      <c r="A37" s="27"/>
      <c r="B37" s="27">
        <v>1</v>
      </c>
      <c r="C37" s="2" t="s">
        <v>256</v>
      </c>
      <c r="D37" s="3" t="s">
        <v>509</v>
      </c>
      <c r="E37" s="27" t="s">
        <v>254</v>
      </c>
      <c r="F37" s="48" t="s">
        <v>255</v>
      </c>
      <c r="H37" s="79" t="s">
        <v>36</v>
      </c>
      <c r="I37" s="19">
        <v>3110</v>
      </c>
      <c r="J37" s="35"/>
      <c r="K37" s="35"/>
      <c r="L37" s="57"/>
      <c r="M37" s="28"/>
      <c r="N37" s="28">
        <v>1243.98</v>
      </c>
      <c r="O37" s="57">
        <f t="shared" ref="O37:O69" si="6">SUM(I37:N37)</f>
        <v>4353.9799999999996</v>
      </c>
      <c r="P37" s="29">
        <v>128.59</v>
      </c>
      <c r="Q37" s="28"/>
      <c r="R37" s="28"/>
      <c r="S37" s="28"/>
      <c r="T37" s="28">
        <f t="shared" ref="T37:T69" si="7">+O37-P37-Q37-R37-S37</f>
        <v>4225.3899999999994</v>
      </c>
      <c r="U37" s="27"/>
      <c r="V37" s="54"/>
      <c r="W37" s="56"/>
      <c r="X37" s="27" t="s">
        <v>342</v>
      </c>
      <c r="Y37" s="27"/>
      <c r="Z37" s="27" t="s">
        <v>33</v>
      </c>
      <c r="AA37" s="27"/>
      <c r="AB37" s="27"/>
    </row>
    <row r="38" spans="1:29" ht="15.75" x14ac:dyDescent="0.25">
      <c r="A38" s="27"/>
      <c r="B38" s="27">
        <v>2</v>
      </c>
      <c r="C38" s="2" t="s">
        <v>257</v>
      </c>
      <c r="D38" s="3" t="s">
        <v>509</v>
      </c>
      <c r="E38" s="27" t="s">
        <v>254</v>
      </c>
      <c r="F38" s="48" t="s">
        <v>255</v>
      </c>
      <c r="H38" s="79" t="s">
        <v>36</v>
      </c>
      <c r="I38" s="19">
        <v>3110</v>
      </c>
      <c r="J38" s="35"/>
      <c r="K38" s="35"/>
      <c r="L38" s="57"/>
      <c r="M38" s="28"/>
      <c r="N38" s="28"/>
      <c r="O38" s="57">
        <f t="shared" si="6"/>
        <v>3110</v>
      </c>
      <c r="P38" s="29">
        <v>91.87</v>
      </c>
      <c r="Q38" s="28"/>
      <c r="R38" s="28"/>
      <c r="S38" s="28"/>
      <c r="T38" s="28">
        <f t="shared" si="7"/>
        <v>3018.13</v>
      </c>
      <c r="U38" s="27"/>
      <c r="V38" s="54"/>
      <c r="W38" s="54"/>
      <c r="X38" s="27" t="s">
        <v>363</v>
      </c>
      <c r="Y38" s="27"/>
      <c r="Z38" s="27" t="s">
        <v>33</v>
      </c>
      <c r="AA38" s="27"/>
      <c r="AB38" s="27"/>
    </row>
    <row r="39" spans="1:29" ht="15.75" x14ac:dyDescent="0.25">
      <c r="B39" s="27">
        <v>3</v>
      </c>
      <c r="C39" s="2" t="s">
        <v>551</v>
      </c>
      <c r="D39" s="3" t="s">
        <v>340</v>
      </c>
      <c r="E39" s="3" t="s">
        <v>254</v>
      </c>
      <c r="F39" s="48" t="s">
        <v>255</v>
      </c>
      <c r="G39" s="4"/>
      <c r="H39" s="79" t="s">
        <v>36</v>
      </c>
      <c r="I39" s="17">
        <v>3110</v>
      </c>
      <c r="J39" s="17"/>
      <c r="K39" s="28"/>
      <c r="L39" s="57"/>
      <c r="M39" s="57"/>
      <c r="N39" s="57"/>
      <c r="O39" s="57">
        <f t="shared" si="6"/>
        <v>3110</v>
      </c>
      <c r="P39" s="29">
        <v>91.87</v>
      </c>
      <c r="Q39" s="57"/>
      <c r="R39" s="57"/>
      <c r="S39" s="57"/>
      <c r="T39" s="28">
        <f t="shared" si="7"/>
        <v>3018.13</v>
      </c>
      <c r="U39" s="32"/>
      <c r="V39" s="55"/>
      <c r="W39" s="56"/>
      <c r="X39" s="27" t="s">
        <v>347</v>
      </c>
      <c r="Z39" s="27" t="s">
        <v>116</v>
      </c>
      <c r="AC39" s="57"/>
    </row>
    <row r="40" spans="1:29" ht="15.75" x14ac:dyDescent="0.25">
      <c r="B40" s="27">
        <v>4</v>
      </c>
      <c r="C40" s="2" t="s">
        <v>455</v>
      </c>
      <c r="D40" s="3" t="s">
        <v>486</v>
      </c>
      <c r="E40" s="3" t="s">
        <v>254</v>
      </c>
      <c r="F40" s="48" t="s">
        <v>255</v>
      </c>
      <c r="G40" s="4"/>
      <c r="H40" s="79" t="s">
        <v>36</v>
      </c>
      <c r="I40" s="50">
        <v>3940</v>
      </c>
      <c r="J40" s="17"/>
      <c r="K40" s="28"/>
      <c r="L40" s="57"/>
      <c r="M40" s="57"/>
      <c r="N40" s="57"/>
      <c r="O40" s="57">
        <f t="shared" ref="O40:O60" si="8">SUM(I40:N40)</f>
        <v>3940</v>
      </c>
      <c r="P40" s="29">
        <v>307.27</v>
      </c>
      <c r="Q40" s="57"/>
      <c r="R40" s="57"/>
      <c r="S40" s="57"/>
      <c r="T40" s="28">
        <f t="shared" si="7"/>
        <v>3632.73</v>
      </c>
      <c r="U40" s="32"/>
      <c r="V40" s="55"/>
      <c r="W40" s="56"/>
      <c r="X40" s="27" t="s">
        <v>453</v>
      </c>
      <c r="Z40" s="27" t="s">
        <v>116</v>
      </c>
      <c r="AC40" s="57"/>
    </row>
    <row r="41" spans="1:29" ht="15.75" x14ac:dyDescent="0.25">
      <c r="B41" s="27">
        <v>5</v>
      </c>
      <c r="C41" s="2" t="s">
        <v>551</v>
      </c>
      <c r="D41" s="3" t="s">
        <v>340</v>
      </c>
      <c r="E41" s="3" t="s">
        <v>254</v>
      </c>
      <c r="F41" s="48" t="s">
        <v>255</v>
      </c>
      <c r="G41" s="4"/>
      <c r="H41" s="79" t="s">
        <v>36</v>
      </c>
      <c r="I41" s="50">
        <v>3110</v>
      </c>
      <c r="J41" s="17"/>
      <c r="K41" s="28"/>
      <c r="L41" s="57"/>
      <c r="M41" s="57"/>
      <c r="N41" s="57"/>
      <c r="O41" s="57">
        <f t="shared" si="8"/>
        <v>3110</v>
      </c>
      <c r="P41" s="29">
        <v>91.87</v>
      </c>
      <c r="Q41" s="57"/>
      <c r="R41" s="57"/>
      <c r="S41" s="57"/>
      <c r="T41" s="28">
        <f t="shared" si="7"/>
        <v>3018.13</v>
      </c>
      <c r="U41" s="32"/>
      <c r="V41" s="55"/>
      <c r="W41" s="56"/>
      <c r="X41" s="27" t="s">
        <v>453</v>
      </c>
      <c r="Z41" s="27" t="s">
        <v>116</v>
      </c>
      <c r="AC41" s="57"/>
    </row>
    <row r="42" spans="1:29" ht="15.75" x14ac:dyDescent="0.25">
      <c r="B42" s="27">
        <v>6</v>
      </c>
      <c r="C42" s="2" t="s">
        <v>551</v>
      </c>
      <c r="D42" s="3" t="s">
        <v>340</v>
      </c>
      <c r="E42" s="3" t="s">
        <v>254</v>
      </c>
      <c r="F42" s="48" t="s">
        <v>255</v>
      </c>
      <c r="G42" s="4"/>
      <c r="H42" s="79" t="s">
        <v>36</v>
      </c>
      <c r="I42" s="50">
        <v>3110</v>
      </c>
      <c r="J42" s="17"/>
      <c r="K42" s="28"/>
      <c r="L42" s="57"/>
      <c r="M42" s="57"/>
      <c r="N42" s="57"/>
      <c r="O42" s="57">
        <f t="shared" si="8"/>
        <v>3110</v>
      </c>
      <c r="P42" s="29">
        <v>91.87</v>
      </c>
      <c r="Q42" s="57"/>
      <c r="R42" s="57"/>
      <c r="S42" s="57"/>
      <c r="T42" s="28">
        <f t="shared" si="7"/>
        <v>3018.13</v>
      </c>
      <c r="U42" s="32"/>
      <c r="V42" s="55"/>
      <c r="W42" s="56"/>
      <c r="X42" s="27" t="s">
        <v>458</v>
      </c>
      <c r="Z42" s="27" t="s">
        <v>116</v>
      </c>
      <c r="AC42" s="57"/>
    </row>
    <row r="43" spans="1:29" ht="15.75" x14ac:dyDescent="0.25">
      <c r="B43" s="27">
        <v>7</v>
      </c>
      <c r="C43" s="2" t="s">
        <v>551</v>
      </c>
      <c r="D43" s="3" t="s">
        <v>340</v>
      </c>
      <c r="E43" s="3" t="s">
        <v>254</v>
      </c>
      <c r="F43" s="48" t="s">
        <v>255</v>
      </c>
      <c r="G43" s="4"/>
      <c r="H43" s="79" t="s">
        <v>36</v>
      </c>
      <c r="I43" s="50">
        <v>3110</v>
      </c>
      <c r="J43" s="17"/>
      <c r="K43" s="28"/>
      <c r="L43" s="57"/>
      <c r="M43" s="57"/>
      <c r="N43" s="57"/>
      <c r="O43" s="57">
        <f t="shared" si="8"/>
        <v>3110</v>
      </c>
      <c r="P43" s="29">
        <v>91.87</v>
      </c>
      <c r="Q43" s="57"/>
      <c r="R43" s="57"/>
      <c r="S43" s="57"/>
      <c r="T43" s="28">
        <f t="shared" si="7"/>
        <v>3018.13</v>
      </c>
      <c r="U43" s="32"/>
      <c r="V43" s="55"/>
      <c r="W43" s="56"/>
      <c r="X43" s="27" t="s">
        <v>479</v>
      </c>
      <c r="Z43" s="27" t="s">
        <v>116</v>
      </c>
      <c r="AC43" s="57"/>
    </row>
    <row r="44" spans="1:29" ht="15.75" x14ac:dyDescent="0.25">
      <c r="B44" s="27">
        <v>8</v>
      </c>
      <c r="C44" s="2" t="s">
        <v>551</v>
      </c>
      <c r="D44" s="3" t="s">
        <v>340</v>
      </c>
      <c r="E44" s="3" t="s">
        <v>254</v>
      </c>
      <c r="F44" s="48" t="s">
        <v>255</v>
      </c>
      <c r="G44" s="4"/>
      <c r="H44" s="79" t="s">
        <v>36</v>
      </c>
      <c r="I44" s="50">
        <v>3110</v>
      </c>
      <c r="J44" s="17"/>
      <c r="K44" s="28"/>
      <c r="L44" s="57"/>
      <c r="M44" s="57"/>
      <c r="N44" s="57"/>
      <c r="O44" s="57">
        <f t="shared" si="8"/>
        <v>3110</v>
      </c>
      <c r="P44" s="29">
        <v>91.87</v>
      </c>
      <c r="Q44" s="57"/>
      <c r="R44" s="57"/>
      <c r="S44" s="57"/>
      <c r="T44" s="28">
        <f t="shared" si="7"/>
        <v>3018.13</v>
      </c>
      <c r="U44" s="32"/>
      <c r="V44" s="55"/>
      <c r="W44" s="56"/>
      <c r="X44" s="27" t="s">
        <v>485</v>
      </c>
      <c r="Z44" s="27" t="s">
        <v>116</v>
      </c>
      <c r="AC44" s="57"/>
    </row>
    <row r="45" spans="1:29" ht="15.75" x14ac:dyDescent="0.25">
      <c r="B45" s="27">
        <v>9</v>
      </c>
      <c r="C45" s="2" t="s">
        <v>551</v>
      </c>
      <c r="D45" s="3" t="s">
        <v>340</v>
      </c>
      <c r="E45" s="3" t="s">
        <v>254</v>
      </c>
      <c r="F45" s="48" t="s">
        <v>255</v>
      </c>
      <c r="G45" s="4"/>
      <c r="H45" s="79" t="s">
        <v>36</v>
      </c>
      <c r="I45" s="50">
        <v>3110</v>
      </c>
      <c r="J45" s="17"/>
      <c r="K45" s="28"/>
      <c r="L45" s="57"/>
      <c r="M45" s="57"/>
      <c r="N45" s="57"/>
      <c r="O45" s="57">
        <f t="shared" si="8"/>
        <v>3110</v>
      </c>
      <c r="P45" s="29">
        <v>91.87</v>
      </c>
      <c r="Q45" s="57"/>
      <c r="R45" s="57"/>
      <c r="S45" s="57"/>
      <c r="T45" s="28">
        <f t="shared" si="7"/>
        <v>3018.13</v>
      </c>
      <c r="U45" s="64"/>
      <c r="V45" s="55"/>
      <c r="W45" s="56"/>
      <c r="X45" s="27" t="s">
        <v>496</v>
      </c>
      <c r="Z45" s="27" t="s">
        <v>116</v>
      </c>
      <c r="AC45" s="57"/>
    </row>
    <row r="46" spans="1:29" ht="15.75" x14ac:dyDescent="0.25">
      <c r="B46" s="27">
        <v>10</v>
      </c>
      <c r="C46" s="2" t="s">
        <v>497</v>
      </c>
      <c r="D46" s="3" t="s">
        <v>486</v>
      </c>
      <c r="E46" s="3" t="s">
        <v>254</v>
      </c>
      <c r="F46" s="48" t="s">
        <v>255</v>
      </c>
      <c r="G46" s="4"/>
      <c r="H46" s="79" t="s">
        <v>36</v>
      </c>
      <c r="I46" s="50">
        <v>3940</v>
      </c>
      <c r="J46" s="17"/>
      <c r="K46" s="28"/>
      <c r="L46" s="57"/>
      <c r="M46" s="57"/>
      <c r="N46" s="57"/>
      <c r="O46" s="57">
        <f t="shared" si="8"/>
        <v>3940</v>
      </c>
      <c r="P46" s="29">
        <v>307.27</v>
      </c>
      <c r="Q46" s="57"/>
      <c r="R46" s="57"/>
      <c r="S46" s="57"/>
      <c r="T46" s="28">
        <f t="shared" si="7"/>
        <v>3632.73</v>
      </c>
      <c r="U46" s="64"/>
      <c r="V46" s="55"/>
      <c r="W46" s="56"/>
      <c r="X46" s="27" t="s">
        <v>498</v>
      </c>
      <c r="Z46" s="27" t="s">
        <v>116</v>
      </c>
      <c r="AC46" s="57"/>
    </row>
    <row r="47" spans="1:29" ht="15.75" x14ac:dyDescent="0.25">
      <c r="B47" s="27">
        <v>11</v>
      </c>
      <c r="C47" s="2" t="s">
        <v>550</v>
      </c>
      <c r="D47" s="3" t="s">
        <v>340</v>
      </c>
      <c r="E47" s="3" t="s">
        <v>254</v>
      </c>
      <c r="F47" s="48" t="s">
        <v>255</v>
      </c>
      <c r="G47" s="4"/>
      <c r="H47" s="79" t="s">
        <v>36</v>
      </c>
      <c r="I47" s="50">
        <v>3110</v>
      </c>
      <c r="J47" s="17"/>
      <c r="K47" s="28"/>
      <c r="L47" s="57"/>
      <c r="M47" s="57"/>
      <c r="N47" s="57"/>
      <c r="O47" s="57">
        <f t="shared" si="8"/>
        <v>3110</v>
      </c>
      <c r="P47" s="29">
        <v>91.87</v>
      </c>
      <c r="Q47" s="57"/>
      <c r="R47" s="57"/>
      <c r="S47" s="57"/>
      <c r="T47" s="28">
        <f t="shared" si="7"/>
        <v>3018.13</v>
      </c>
      <c r="U47" s="64"/>
      <c r="V47" s="55"/>
      <c r="W47" s="56"/>
      <c r="X47" s="27" t="s">
        <v>499</v>
      </c>
      <c r="Z47" s="27" t="s">
        <v>116</v>
      </c>
      <c r="AC47" s="57"/>
    </row>
    <row r="48" spans="1:29" ht="15.75" x14ac:dyDescent="0.25">
      <c r="B48" s="27">
        <v>12</v>
      </c>
      <c r="C48" s="2" t="s">
        <v>550</v>
      </c>
      <c r="D48" s="3" t="s">
        <v>340</v>
      </c>
      <c r="E48" s="3" t="s">
        <v>254</v>
      </c>
      <c r="F48" s="48" t="s">
        <v>255</v>
      </c>
      <c r="G48" s="4"/>
      <c r="H48" s="79" t="s">
        <v>36</v>
      </c>
      <c r="I48" s="50">
        <v>3110</v>
      </c>
      <c r="J48" s="17"/>
      <c r="K48" s="28"/>
      <c r="L48" s="57"/>
      <c r="M48" s="57"/>
      <c r="N48" s="57"/>
      <c r="O48" s="57">
        <f t="shared" si="8"/>
        <v>3110</v>
      </c>
      <c r="P48" s="29">
        <v>91.87</v>
      </c>
      <c r="Q48" s="57"/>
      <c r="R48" s="57"/>
      <c r="S48" s="57"/>
      <c r="T48" s="28">
        <f t="shared" si="7"/>
        <v>3018.13</v>
      </c>
      <c r="U48" s="64"/>
      <c r="V48" s="55"/>
      <c r="W48" s="56"/>
      <c r="X48" s="27" t="s">
        <v>500</v>
      </c>
      <c r="Z48" s="27" t="s">
        <v>116</v>
      </c>
      <c r="AC48" s="57"/>
    </row>
    <row r="49" spans="2:29" ht="15.75" x14ac:dyDescent="0.25">
      <c r="B49" s="27">
        <v>13</v>
      </c>
      <c r="C49" s="2" t="s">
        <v>550</v>
      </c>
      <c r="D49" s="3" t="s">
        <v>340</v>
      </c>
      <c r="E49" s="3" t="s">
        <v>254</v>
      </c>
      <c r="F49" s="48" t="s">
        <v>255</v>
      </c>
      <c r="G49" s="4"/>
      <c r="H49" s="79" t="s">
        <v>36</v>
      </c>
      <c r="I49" s="50">
        <v>3110</v>
      </c>
      <c r="J49" s="17"/>
      <c r="K49" s="28"/>
      <c r="L49" s="57"/>
      <c r="M49" s="57"/>
      <c r="N49" s="57"/>
      <c r="O49" s="57">
        <f t="shared" si="8"/>
        <v>3110</v>
      </c>
      <c r="P49" s="29">
        <v>91.87</v>
      </c>
      <c r="Q49" s="57"/>
      <c r="R49" s="57"/>
      <c r="S49" s="57"/>
      <c r="T49" s="28">
        <f t="shared" si="7"/>
        <v>3018.13</v>
      </c>
      <c r="U49" s="64"/>
      <c r="V49" s="55"/>
      <c r="W49" s="56"/>
      <c r="X49" s="27" t="s">
        <v>503</v>
      </c>
      <c r="Z49" s="27" t="s">
        <v>116</v>
      </c>
      <c r="AC49" s="57"/>
    </row>
    <row r="50" spans="2:29" ht="15.75" x14ac:dyDescent="0.25">
      <c r="B50" s="27">
        <v>14</v>
      </c>
      <c r="C50" s="2" t="s">
        <v>550</v>
      </c>
      <c r="D50" s="3" t="s">
        <v>340</v>
      </c>
      <c r="E50" s="3" t="s">
        <v>254</v>
      </c>
      <c r="F50" s="48" t="s">
        <v>255</v>
      </c>
      <c r="G50" s="4"/>
      <c r="H50" s="79" t="s">
        <v>36</v>
      </c>
      <c r="I50" s="50">
        <v>2695.34</v>
      </c>
      <c r="J50" s="17"/>
      <c r="K50" s="28"/>
      <c r="L50" s="57"/>
      <c r="M50" s="57"/>
      <c r="N50" s="57"/>
      <c r="O50" s="57">
        <f t="shared" si="8"/>
        <v>2695.34</v>
      </c>
      <c r="P50" s="29">
        <v>79.63</v>
      </c>
      <c r="Q50" s="57"/>
      <c r="R50" s="57"/>
      <c r="S50" s="57"/>
      <c r="T50" s="28">
        <f t="shared" si="7"/>
        <v>2615.71</v>
      </c>
      <c r="U50" s="64"/>
      <c r="V50" s="55"/>
      <c r="W50" s="56"/>
      <c r="X50" s="27" t="s">
        <v>507</v>
      </c>
      <c r="Z50" s="27" t="s">
        <v>116</v>
      </c>
      <c r="AC50" s="57"/>
    </row>
    <row r="51" spans="2:29" ht="15.75" x14ac:dyDescent="0.25">
      <c r="B51" s="27">
        <v>15</v>
      </c>
      <c r="C51" s="2" t="s">
        <v>550</v>
      </c>
      <c r="D51" s="3" t="s">
        <v>340</v>
      </c>
      <c r="E51" s="3" t="s">
        <v>254</v>
      </c>
      <c r="F51" s="48" t="s">
        <v>255</v>
      </c>
      <c r="G51" s="4"/>
      <c r="H51" s="79" t="s">
        <v>36</v>
      </c>
      <c r="I51" s="50">
        <v>3110</v>
      </c>
      <c r="J51" s="17"/>
      <c r="K51" s="28"/>
      <c r="L51" s="57"/>
      <c r="M51" s="57"/>
      <c r="N51" s="57"/>
      <c r="O51" s="57">
        <f t="shared" si="8"/>
        <v>3110</v>
      </c>
      <c r="P51" s="29">
        <v>91.87</v>
      </c>
      <c r="Q51" s="57"/>
      <c r="R51" s="57"/>
      <c r="S51" s="57"/>
      <c r="T51" s="28">
        <f t="shared" si="7"/>
        <v>3018.13</v>
      </c>
      <c r="U51" s="64"/>
      <c r="V51" s="55"/>
      <c r="W51" s="56"/>
      <c r="X51" s="27" t="s">
        <v>508</v>
      </c>
      <c r="Z51" s="27" t="s">
        <v>116</v>
      </c>
      <c r="AC51" s="57"/>
    </row>
    <row r="52" spans="2:29" ht="15.75" x14ac:dyDescent="0.25">
      <c r="B52" s="27">
        <v>16</v>
      </c>
      <c r="C52" s="2" t="s">
        <v>550</v>
      </c>
      <c r="D52" s="3" t="s">
        <v>340</v>
      </c>
      <c r="E52" s="3" t="s">
        <v>254</v>
      </c>
      <c r="F52" s="48" t="s">
        <v>255</v>
      </c>
      <c r="G52" s="4"/>
      <c r="H52" s="79" t="s">
        <v>36</v>
      </c>
      <c r="I52" s="50">
        <v>3110</v>
      </c>
      <c r="J52" s="17"/>
      <c r="K52" s="28"/>
      <c r="L52" s="57"/>
      <c r="M52" s="57"/>
      <c r="N52" s="57"/>
      <c r="O52" s="57">
        <f t="shared" si="8"/>
        <v>3110</v>
      </c>
      <c r="P52" s="29">
        <v>91.87</v>
      </c>
      <c r="Q52" s="57"/>
      <c r="R52" s="57"/>
      <c r="S52" s="57"/>
      <c r="T52" s="28">
        <f t="shared" si="7"/>
        <v>3018.13</v>
      </c>
      <c r="U52" s="64"/>
      <c r="V52" s="55"/>
      <c r="W52" s="56"/>
      <c r="X52" s="27" t="s">
        <v>523</v>
      </c>
      <c r="Z52" s="27"/>
      <c r="AC52" s="57"/>
    </row>
    <row r="53" spans="2:29" ht="15.75" x14ac:dyDescent="0.25">
      <c r="B53" s="27">
        <v>17</v>
      </c>
      <c r="C53" s="2" t="s">
        <v>550</v>
      </c>
      <c r="D53" s="3" t="s">
        <v>340</v>
      </c>
      <c r="E53" s="3" t="s">
        <v>254</v>
      </c>
      <c r="F53" s="48" t="s">
        <v>255</v>
      </c>
      <c r="G53" s="4"/>
      <c r="H53" s="79" t="s">
        <v>36</v>
      </c>
      <c r="I53" s="50">
        <v>3110</v>
      </c>
      <c r="J53" s="17"/>
      <c r="K53" s="28"/>
      <c r="L53" s="57"/>
      <c r="M53" s="57"/>
      <c r="N53" s="57"/>
      <c r="O53" s="57">
        <f t="shared" si="8"/>
        <v>3110</v>
      </c>
      <c r="P53" s="29">
        <v>91.87</v>
      </c>
      <c r="Q53" s="57"/>
      <c r="R53" s="57"/>
      <c r="S53" s="57"/>
      <c r="T53" s="28">
        <f t="shared" si="7"/>
        <v>3018.13</v>
      </c>
      <c r="U53" s="64"/>
      <c r="V53" s="55"/>
      <c r="W53" s="56"/>
      <c r="X53" s="27" t="s">
        <v>524</v>
      </c>
      <c r="Z53" s="27"/>
      <c r="AC53" s="57"/>
    </row>
    <row r="54" spans="2:29" ht="15.75" x14ac:dyDescent="0.25">
      <c r="B54" s="27">
        <v>18</v>
      </c>
      <c r="C54" s="2" t="s">
        <v>550</v>
      </c>
      <c r="D54" s="3" t="s">
        <v>340</v>
      </c>
      <c r="E54" s="3" t="s">
        <v>254</v>
      </c>
      <c r="F54" s="48" t="s">
        <v>255</v>
      </c>
      <c r="G54" s="4"/>
      <c r="H54" s="79" t="s">
        <v>36</v>
      </c>
      <c r="I54" s="50">
        <v>3110</v>
      </c>
      <c r="J54" s="17"/>
      <c r="K54" s="28"/>
      <c r="L54" s="57"/>
      <c r="M54" s="57"/>
      <c r="N54" s="57"/>
      <c r="O54" s="57">
        <f t="shared" si="8"/>
        <v>3110</v>
      </c>
      <c r="P54" s="29">
        <v>91.87</v>
      </c>
      <c r="Q54" s="57"/>
      <c r="R54" s="57"/>
      <c r="S54" s="57"/>
      <c r="T54" s="28">
        <f t="shared" si="7"/>
        <v>3018.13</v>
      </c>
      <c r="U54" s="64"/>
      <c r="V54" s="55"/>
      <c r="W54" s="56"/>
      <c r="X54" s="27" t="s">
        <v>525</v>
      </c>
      <c r="Z54" s="27"/>
      <c r="AC54" s="57"/>
    </row>
    <row r="55" spans="2:29" ht="15.75" x14ac:dyDescent="0.25">
      <c r="B55" s="27">
        <v>19</v>
      </c>
      <c r="C55" s="2" t="s">
        <v>550</v>
      </c>
      <c r="D55" s="3" t="s">
        <v>340</v>
      </c>
      <c r="E55" s="3" t="s">
        <v>254</v>
      </c>
      <c r="F55" s="48" t="s">
        <v>255</v>
      </c>
      <c r="G55" s="4"/>
      <c r="H55" s="79" t="s">
        <v>36</v>
      </c>
      <c r="I55" s="50">
        <v>3110</v>
      </c>
      <c r="J55" s="17"/>
      <c r="K55" s="28"/>
      <c r="L55" s="57"/>
      <c r="M55" s="57"/>
      <c r="N55" s="57"/>
      <c r="O55" s="57">
        <f t="shared" si="8"/>
        <v>3110</v>
      </c>
      <c r="P55" s="29">
        <v>91.87</v>
      </c>
      <c r="Q55" s="57"/>
      <c r="R55" s="57"/>
      <c r="S55" s="57"/>
      <c r="T55" s="28">
        <f t="shared" si="7"/>
        <v>3018.13</v>
      </c>
      <c r="U55" s="64"/>
      <c r="V55" s="55"/>
      <c r="W55" s="56"/>
      <c r="X55" s="27" t="s">
        <v>498</v>
      </c>
      <c r="Z55" s="27" t="s">
        <v>530</v>
      </c>
      <c r="AC55" s="57"/>
    </row>
    <row r="56" spans="2:29" ht="15.75" x14ac:dyDescent="0.25">
      <c r="B56" s="27">
        <v>20</v>
      </c>
      <c r="C56" s="2" t="s">
        <v>550</v>
      </c>
      <c r="D56" s="3" t="s">
        <v>340</v>
      </c>
      <c r="E56" s="3" t="s">
        <v>254</v>
      </c>
      <c r="F56" s="48" t="s">
        <v>255</v>
      </c>
      <c r="G56" s="4"/>
      <c r="H56" s="79" t="s">
        <v>36</v>
      </c>
      <c r="I56" s="50">
        <v>3110</v>
      </c>
      <c r="J56" s="17"/>
      <c r="K56" s="28"/>
      <c r="L56" s="57"/>
      <c r="M56" s="57"/>
      <c r="N56" s="57"/>
      <c r="O56" s="57">
        <f t="shared" si="8"/>
        <v>3110</v>
      </c>
      <c r="P56" s="29">
        <v>91.87</v>
      </c>
      <c r="Q56" s="57"/>
      <c r="R56" s="57"/>
      <c r="S56" s="57"/>
      <c r="T56" s="28">
        <f t="shared" si="7"/>
        <v>3018.13</v>
      </c>
      <c r="U56" s="64"/>
      <c r="V56" s="55"/>
      <c r="W56" s="56"/>
      <c r="X56" s="27" t="s">
        <v>531</v>
      </c>
      <c r="Z56" s="27" t="s">
        <v>116</v>
      </c>
      <c r="AC56" s="57"/>
    </row>
    <row r="57" spans="2:29" ht="15.75" x14ac:dyDescent="0.25">
      <c r="B57" s="27">
        <v>21</v>
      </c>
      <c r="C57" s="2" t="s">
        <v>550</v>
      </c>
      <c r="D57" s="3" t="s">
        <v>340</v>
      </c>
      <c r="E57" s="3" t="s">
        <v>254</v>
      </c>
      <c r="F57" s="48" t="s">
        <v>255</v>
      </c>
      <c r="G57" s="4"/>
      <c r="H57" s="79" t="s">
        <v>36</v>
      </c>
      <c r="I57" s="50">
        <v>3110</v>
      </c>
      <c r="J57" s="17"/>
      <c r="K57" s="28"/>
      <c r="L57" s="57"/>
      <c r="M57" s="57"/>
      <c r="N57" s="57"/>
      <c r="O57" s="57">
        <f t="shared" si="8"/>
        <v>3110</v>
      </c>
      <c r="P57" s="29">
        <v>91.87</v>
      </c>
      <c r="Q57" s="57"/>
      <c r="R57" s="57"/>
      <c r="S57" s="57"/>
      <c r="T57" s="28">
        <f t="shared" si="7"/>
        <v>3018.13</v>
      </c>
      <c r="U57" s="64"/>
      <c r="V57" s="55"/>
      <c r="W57" s="56"/>
      <c r="X57" s="27" t="s">
        <v>531</v>
      </c>
      <c r="Z57" s="27" t="s">
        <v>116</v>
      </c>
      <c r="AC57" s="57"/>
    </row>
    <row r="58" spans="2:29" ht="15.75" x14ac:dyDescent="0.25">
      <c r="B58" s="27">
        <v>22</v>
      </c>
      <c r="C58" s="2" t="s">
        <v>550</v>
      </c>
      <c r="D58" s="3" t="s">
        <v>340</v>
      </c>
      <c r="E58" s="3" t="s">
        <v>254</v>
      </c>
      <c r="F58" s="48" t="s">
        <v>255</v>
      </c>
      <c r="G58" s="4"/>
      <c r="H58" s="79" t="s">
        <v>36</v>
      </c>
      <c r="I58" s="50">
        <v>3110</v>
      </c>
      <c r="J58" s="17"/>
      <c r="K58" s="28"/>
      <c r="L58" s="57"/>
      <c r="M58" s="57"/>
      <c r="N58" s="57">
        <v>207.33</v>
      </c>
      <c r="O58" s="57">
        <f t="shared" si="8"/>
        <v>3317.33</v>
      </c>
      <c r="P58" s="29">
        <v>97.99</v>
      </c>
      <c r="Q58" s="57"/>
      <c r="R58" s="57"/>
      <c r="S58" s="57"/>
      <c r="T58" s="28">
        <f t="shared" si="7"/>
        <v>3219.34</v>
      </c>
      <c r="U58" s="64"/>
      <c r="V58" s="55"/>
      <c r="W58" s="56"/>
      <c r="X58" s="27" t="s">
        <v>548</v>
      </c>
      <c r="Z58" s="27" t="s">
        <v>116</v>
      </c>
      <c r="AC58" s="57"/>
    </row>
    <row r="59" spans="2:29" ht="15.75" x14ac:dyDescent="0.25">
      <c r="B59" s="27">
        <v>23</v>
      </c>
      <c r="C59" s="2" t="s">
        <v>550</v>
      </c>
      <c r="D59" s="3" t="s">
        <v>340</v>
      </c>
      <c r="E59" s="3" t="s">
        <v>254</v>
      </c>
      <c r="F59" s="48" t="s">
        <v>255</v>
      </c>
      <c r="G59" s="4"/>
      <c r="H59" s="79" t="s">
        <v>36</v>
      </c>
      <c r="I59" s="50">
        <v>3110</v>
      </c>
      <c r="J59" s="17"/>
      <c r="K59" s="28"/>
      <c r="L59" s="57"/>
      <c r="M59" s="57"/>
      <c r="N59" s="57"/>
      <c r="O59" s="57">
        <f t="shared" si="8"/>
        <v>3110</v>
      </c>
      <c r="P59" s="29">
        <v>91.87</v>
      </c>
      <c r="Q59" s="57"/>
      <c r="R59" s="57"/>
      <c r="S59" s="57"/>
      <c r="T59" s="28">
        <f t="shared" si="7"/>
        <v>3018.13</v>
      </c>
      <c r="U59" s="64"/>
      <c r="V59" s="55"/>
      <c r="W59" s="56"/>
      <c r="X59" s="27" t="s">
        <v>549</v>
      </c>
      <c r="Z59" s="27" t="s">
        <v>116</v>
      </c>
      <c r="AC59" s="57"/>
    </row>
    <row r="60" spans="2:29" ht="15.75" x14ac:dyDescent="0.25">
      <c r="B60" s="27">
        <v>24</v>
      </c>
      <c r="C60" s="2" t="s">
        <v>550</v>
      </c>
      <c r="D60" s="3" t="s">
        <v>340</v>
      </c>
      <c r="E60" s="3" t="s">
        <v>254</v>
      </c>
      <c r="F60" s="48" t="s">
        <v>255</v>
      </c>
      <c r="G60" s="4"/>
      <c r="H60" s="79" t="s">
        <v>36</v>
      </c>
      <c r="I60" s="50">
        <v>2902.67</v>
      </c>
      <c r="J60" s="17"/>
      <c r="K60" s="28"/>
      <c r="L60" s="57"/>
      <c r="M60" s="57"/>
      <c r="N60" s="57"/>
      <c r="O60" s="57">
        <f t="shared" si="8"/>
        <v>2902.67</v>
      </c>
      <c r="P60" s="29">
        <v>85.75</v>
      </c>
      <c r="Q60" s="57"/>
      <c r="R60" s="57"/>
      <c r="S60" s="57"/>
      <c r="T60" s="28">
        <f t="shared" si="7"/>
        <v>2816.92</v>
      </c>
      <c r="U60" s="64"/>
      <c r="V60" s="55"/>
      <c r="W60" s="56"/>
      <c r="X60" s="27" t="s">
        <v>548</v>
      </c>
      <c r="Z60" s="27" t="s">
        <v>116</v>
      </c>
      <c r="AC60" s="57"/>
    </row>
    <row r="61" spans="2:29" ht="15.75" x14ac:dyDescent="0.25">
      <c r="B61" s="27">
        <v>25</v>
      </c>
      <c r="C61" s="2" t="s">
        <v>350</v>
      </c>
      <c r="D61" s="3" t="s">
        <v>349</v>
      </c>
      <c r="E61" s="3" t="s">
        <v>242</v>
      </c>
      <c r="F61" s="48" t="s">
        <v>255</v>
      </c>
      <c r="G61" s="4"/>
      <c r="H61" s="79" t="s">
        <v>36</v>
      </c>
      <c r="I61" s="50">
        <v>2509</v>
      </c>
      <c r="J61" s="17">
        <v>8.77</v>
      </c>
      <c r="K61" s="28"/>
      <c r="L61" s="57"/>
      <c r="M61" s="57"/>
      <c r="N61" s="57"/>
      <c r="O61" s="57">
        <f t="shared" si="6"/>
        <v>2517.77</v>
      </c>
      <c r="P61" s="17"/>
      <c r="Q61" s="57"/>
      <c r="R61" s="57"/>
      <c r="S61" s="57"/>
      <c r="T61" s="28">
        <f t="shared" si="7"/>
        <v>2517.77</v>
      </c>
      <c r="U61" s="32"/>
      <c r="V61" s="82"/>
      <c r="W61" s="54"/>
      <c r="X61" s="27" t="s">
        <v>352</v>
      </c>
      <c r="Z61" s="27" t="s">
        <v>116</v>
      </c>
      <c r="AC61" s="57"/>
    </row>
    <row r="62" spans="2:29" ht="15.75" x14ac:dyDescent="0.25">
      <c r="B62" s="27">
        <v>26</v>
      </c>
      <c r="C62" s="2" t="s">
        <v>475</v>
      </c>
      <c r="D62" s="3" t="s">
        <v>349</v>
      </c>
      <c r="E62" s="3" t="s">
        <v>242</v>
      </c>
      <c r="F62" s="48" t="s">
        <v>255</v>
      </c>
      <c r="G62" s="4"/>
      <c r="H62" s="79" t="s">
        <v>36</v>
      </c>
      <c r="I62" s="50">
        <v>2509</v>
      </c>
      <c r="J62" s="17">
        <v>8.77</v>
      </c>
      <c r="K62" s="28"/>
      <c r="L62" s="57"/>
      <c r="M62" s="57"/>
      <c r="N62" s="57"/>
      <c r="O62" s="57">
        <f t="shared" si="6"/>
        <v>2517.77</v>
      </c>
      <c r="P62" s="17"/>
      <c r="Q62" s="57"/>
      <c r="R62" s="57"/>
      <c r="S62" s="57"/>
      <c r="T62" s="28">
        <f t="shared" si="7"/>
        <v>2517.77</v>
      </c>
      <c r="U62" s="64"/>
      <c r="V62" s="82"/>
      <c r="W62" s="56"/>
      <c r="X62" s="27" t="s">
        <v>477</v>
      </c>
      <c r="Z62" s="27" t="s">
        <v>116</v>
      </c>
      <c r="AC62" s="57"/>
    </row>
    <row r="63" spans="2:29" ht="15.75" x14ac:dyDescent="0.25">
      <c r="B63" s="27">
        <v>27</v>
      </c>
      <c r="C63" s="2" t="s">
        <v>476</v>
      </c>
      <c r="D63" s="3" t="s">
        <v>349</v>
      </c>
      <c r="E63" s="3" t="s">
        <v>242</v>
      </c>
      <c r="F63" s="48" t="s">
        <v>255</v>
      </c>
      <c r="G63" s="4"/>
      <c r="H63" s="79" t="s">
        <v>36</v>
      </c>
      <c r="I63" s="50">
        <v>2509</v>
      </c>
      <c r="J63" s="17">
        <v>8.77</v>
      </c>
      <c r="K63" s="28"/>
      <c r="L63" s="57"/>
      <c r="M63" s="57"/>
      <c r="N63" s="57"/>
      <c r="O63" s="57">
        <f t="shared" si="6"/>
        <v>2517.77</v>
      </c>
      <c r="P63" s="17"/>
      <c r="Q63" s="57"/>
      <c r="R63" s="57"/>
      <c r="S63" s="57"/>
      <c r="T63" s="28">
        <f t="shared" si="7"/>
        <v>2517.77</v>
      </c>
      <c r="U63" s="32"/>
      <c r="V63" s="82"/>
      <c r="W63" s="56"/>
      <c r="X63" s="27" t="s">
        <v>478</v>
      </c>
      <c r="Z63" s="27" t="s">
        <v>116</v>
      </c>
      <c r="AC63" s="57"/>
    </row>
    <row r="64" spans="2:29" ht="15.75" x14ac:dyDescent="0.25">
      <c r="B64" s="27">
        <v>28</v>
      </c>
      <c r="C64" s="2" t="s">
        <v>526</v>
      </c>
      <c r="D64" s="3" t="s">
        <v>349</v>
      </c>
      <c r="E64" s="3" t="s">
        <v>242</v>
      </c>
      <c r="F64" s="48" t="s">
        <v>255</v>
      </c>
      <c r="G64" s="4"/>
      <c r="H64" s="79" t="s">
        <v>36</v>
      </c>
      <c r="I64" s="50">
        <v>2509</v>
      </c>
      <c r="J64" s="17">
        <v>8.77</v>
      </c>
      <c r="K64" s="28"/>
      <c r="L64" s="57"/>
      <c r="M64" s="57"/>
      <c r="N64" s="57"/>
      <c r="O64" s="57">
        <f t="shared" si="6"/>
        <v>2517.77</v>
      </c>
      <c r="P64" s="17"/>
      <c r="Q64" s="57"/>
      <c r="R64" s="57"/>
      <c r="S64" s="57"/>
      <c r="T64" s="28">
        <f t="shared" si="7"/>
        <v>2517.77</v>
      </c>
      <c r="U64" s="32"/>
      <c r="V64" s="82"/>
      <c r="W64" s="56"/>
      <c r="X64" s="27" t="s">
        <v>527</v>
      </c>
      <c r="Z64" s="27" t="s">
        <v>116</v>
      </c>
      <c r="AC64" s="57"/>
    </row>
    <row r="65" spans="1:29" ht="15.75" x14ac:dyDescent="0.25">
      <c r="B65" s="27">
        <v>29</v>
      </c>
      <c r="C65" s="2" t="s">
        <v>386</v>
      </c>
      <c r="D65" s="3" t="s">
        <v>60</v>
      </c>
      <c r="E65" s="3" t="s">
        <v>387</v>
      </c>
      <c r="F65" s="48" t="s">
        <v>255</v>
      </c>
      <c r="G65" s="4"/>
      <c r="H65" s="79" t="s">
        <v>36</v>
      </c>
      <c r="I65" s="50">
        <v>3210.5</v>
      </c>
      <c r="J65" s="17"/>
      <c r="K65" s="28"/>
      <c r="L65" s="57"/>
      <c r="M65" s="57"/>
      <c r="N65" s="57"/>
      <c r="O65" s="57">
        <f t="shared" si="6"/>
        <v>3210.5</v>
      </c>
      <c r="P65" s="17">
        <v>102.8</v>
      </c>
      <c r="Q65" s="57"/>
      <c r="R65" s="57"/>
      <c r="S65" s="57"/>
      <c r="T65" s="28">
        <f t="shared" si="7"/>
        <v>3107.7</v>
      </c>
      <c r="U65" s="32"/>
      <c r="V65" s="82"/>
      <c r="W65" s="56"/>
      <c r="X65" s="27" t="s">
        <v>388</v>
      </c>
      <c r="Z65" s="27" t="s">
        <v>116</v>
      </c>
      <c r="AC65" s="57"/>
    </row>
    <row r="66" spans="1:29" ht="15.75" x14ac:dyDescent="0.25">
      <c r="B66" s="27">
        <v>30</v>
      </c>
      <c r="C66" s="2" t="s">
        <v>389</v>
      </c>
      <c r="D66" s="3" t="s">
        <v>390</v>
      </c>
      <c r="E66" s="3" t="s">
        <v>387</v>
      </c>
      <c r="F66" s="48" t="s">
        <v>255</v>
      </c>
      <c r="G66" s="4"/>
      <c r="H66" s="79" t="s">
        <v>36</v>
      </c>
      <c r="I66" s="50">
        <v>2752</v>
      </c>
      <c r="J66" s="17"/>
      <c r="K66" s="28"/>
      <c r="L66" s="57"/>
      <c r="M66" s="57"/>
      <c r="N66" s="57"/>
      <c r="O66" s="57">
        <f t="shared" si="6"/>
        <v>2752</v>
      </c>
      <c r="P66" s="17">
        <v>32.67</v>
      </c>
      <c r="Q66" s="57"/>
      <c r="R66" s="57"/>
      <c r="S66" s="57"/>
      <c r="T66" s="28">
        <f t="shared" si="7"/>
        <v>2719.33</v>
      </c>
      <c r="U66" s="64"/>
      <c r="V66" s="82"/>
      <c r="W66" s="56"/>
      <c r="X66" s="27" t="s">
        <v>388</v>
      </c>
      <c r="Z66" s="27" t="s">
        <v>116</v>
      </c>
      <c r="AC66" s="57"/>
    </row>
    <row r="67" spans="1:29" ht="15.75" x14ac:dyDescent="0.25">
      <c r="B67" s="27">
        <v>31</v>
      </c>
      <c r="C67" s="2" t="s">
        <v>391</v>
      </c>
      <c r="D67" s="3" t="s">
        <v>390</v>
      </c>
      <c r="E67" s="3" t="s">
        <v>387</v>
      </c>
      <c r="F67" s="48" t="s">
        <v>255</v>
      </c>
      <c r="G67" s="4"/>
      <c r="H67" s="79" t="s">
        <v>36</v>
      </c>
      <c r="I67" s="50">
        <v>2752</v>
      </c>
      <c r="J67" s="17"/>
      <c r="K67" s="28"/>
      <c r="L67" s="57"/>
      <c r="M67" s="57"/>
      <c r="N67" s="57"/>
      <c r="O67" s="57">
        <f t="shared" si="6"/>
        <v>2752</v>
      </c>
      <c r="P67" s="17">
        <v>32.67</v>
      </c>
      <c r="Q67" s="57"/>
      <c r="R67" s="57"/>
      <c r="S67" s="57"/>
      <c r="T67" s="28">
        <f t="shared" si="7"/>
        <v>2719.33</v>
      </c>
      <c r="U67" s="32"/>
      <c r="V67" s="82"/>
      <c r="W67" s="56"/>
      <c r="X67" s="27" t="s">
        <v>388</v>
      </c>
      <c r="Z67" s="27" t="s">
        <v>116</v>
      </c>
      <c r="AC67" s="57"/>
    </row>
    <row r="68" spans="1:29" ht="15.75" x14ac:dyDescent="0.25">
      <c r="B68" s="27">
        <v>32</v>
      </c>
      <c r="C68" s="2" t="s">
        <v>473</v>
      </c>
      <c r="D68" s="3" t="s">
        <v>390</v>
      </c>
      <c r="E68" s="3" t="s">
        <v>387</v>
      </c>
      <c r="F68" s="48" t="s">
        <v>255</v>
      </c>
      <c r="G68" s="4"/>
      <c r="H68" s="79" t="s">
        <v>36</v>
      </c>
      <c r="I68" s="50">
        <v>2752</v>
      </c>
      <c r="J68" s="17"/>
      <c r="K68" s="28"/>
      <c r="L68" s="57"/>
      <c r="M68" s="57"/>
      <c r="N68" s="57"/>
      <c r="O68" s="57">
        <f t="shared" si="6"/>
        <v>2752</v>
      </c>
      <c r="P68" s="17">
        <v>32.67</v>
      </c>
      <c r="Q68" s="57"/>
      <c r="R68" s="57"/>
      <c r="S68" s="57"/>
      <c r="T68" s="28">
        <f t="shared" si="7"/>
        <v>2719.33</v>
      </c>
      <c r="U68" s="32"/>
      <c r="V68" s="82"/>
      <c r="W68" s="56"/>
      <c r="X68" s="27" t="s">
        <v>474</v>
      </c>
      <c r="Z68" s="27"/>
      <c r="AC68" s="57"/>
    </row>
    <row r="69" spans="1:29" ht="15.75" x14ac:dyDescent="0.25">
      <c r="B69" s="27">
        <v>33</v>
      </c>
      <c r="C69" s="2" t="s">
        <v>528</v>
      </c>
      <c r="D69" s="3" t="s">
        <v>390</v>
      </c>
      <c r="E69" s="3" t="s">
        <v>387</v>
      </c>
      <c r="F69" s="48" t="s">
        <v>255</v>
      </c>
      <c r="G69" s="4"/>
      <c r="H69" s="79" t="s">
        <v>36</v>
      </c>
      <c r="I69" s="50">
        <v>2752</v>
      </c>
      <c r="J69" s="17"/>
      <c r="K69" s="28"/>
      <c r="L69" s="57"/>
      <c r="M69" s="57"/>
      <c r="N69" s="57"/>
      <c r="O69" s="57">
        <f t="shared" si="6"/>
        <v>2752</v>
      </c>
      <c r="P69" s="17">
        <v>32.67</v>
      </c>
      <c r="Q69" s="57"/>
      <c r="R69" s="57"/>
      <c r="S69" s="57"/>
      <c r="T69" s="28">
        <f t="shared" si="7"/>
        <v>2719.33</v>
      </c>
      <c r="U69" s="32"/>
      <c r="V69" s="82"/>
      <c r="W69" s="56"/>
      <c r="X69" s="27" t="s">
        <v>529</v>
      </c>
      <c r="Z69" s="27"/>
      <c r="AC69" s="57"/>
    </row>
    <row r="70" spans="1:29" ht="18" x14ac:dyDescent="0.4">
      <c r="A70" s="27"/>
      <c r="B70" s="27"/>
      <c r="C70" s="44" t="s">
        <v>258</v>
      </c>
      <c r="D70" s="27"/>
      <c r="E70" s="27"/>
      <c r="F70" s="27"/>
      <c r="G70" s="83"/>
      <c r="H70" s="27"/>
      <c r="I70" s="43">
        <f>SUM(I37:I69)</f>
        <v>99932.51</v>
      </c>
      <c r="J70" s="43">
        <f>SUM(J37:J69)</f>
        <v>35.08</v>
      </c>
      <c r="K70" s="43">
        <f t="shared" ref="K70:S70" si="9">SUM(K37:K68)</f>
        <v>0</v>
      </c>
      <c r="L70" s="43">
        <f t="shared" si="9"/>
        <v>0</v>
      </c>
      <c r="M70" s="43">
        <f t="shared" si="9"/>
        <v>0</v>
      </c>
      <c r="N70" s="43">
        <f>SUM(N37:N69)</f>
        <v>1451.31</v>
      </c>
      <c r="O70" s="43">
        <f>SUM(O37:O69)</f>
        <v>101418.90000000001</v>
      </c>
      <c r="P70" s="43">
        <f>SUM(P37:P69)</f>
        <v>2893.6399999999994</v>
      </c>
      <c r="Q70" s="43">
        <f t="shared" si="9"/>
        <v>0</v>
      </c>
      <c r="R70" s="43">
        <f t="shared" si="9"/>
        <v>0</v>
      </c>
      <c r="S70" s="43">
        <f t="shared" si="9"/>
        <v>0</v>
      </c>
      <c r="T70" s="43">
        <f>SUM(T37:T69)</f>
        <v>98525.26</v>
      </c>
      <c r="U70" s="27"/>
      <c r="V70" s="84"/>
      <c r="W70" s="80"/>
      <c r="X70" s="27"/>
      <c r="Y70" s="27"/>
      <c r="Z70" s="27"/>
      <c r="AA70" s="27"/>
      <c r="AB70" s="27"/>
    </row>
    <row r="71" spans="1:29" ht="15.75" x14ac:dyDescent="0.25">
      <c r="A71" s="27"/>
      <c r="B71" s="27"/>
      <c r="C71" s="27"/>
      <c r="D71" s="27"/>
      <c r="E71" s="27"/>
      <c r="F71" s="27"/>
      <c r="G71" s="27"/>
      <c r="H71" s="27"/>
      <c r="I71" s="28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  <c r="U71" s="27"/>
      <c r="V71" s="27"/>
      <c r="W71" s="27"/>
      <c r="X71" s="27"/>
      <c r="Y71" s="27"/>
      <c r="Z71" s="27"/>
      <c r="AA71" s="27"/>
      <c r="AB71" s="27"/>
    </row>
    <row r="72" spans="1:29" ht="15.7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9" ht="15.7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9" ht="15.7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V74" s="27"/>
      <c r="W74" s="27"/>
      <c r="X74" s="27"/>
      <c r="Y74" s="27"/>
      <c r="Z74" s="27"/>
      <c r="AA74" s="27"/>
      <c r="AB74" s="27"/>
    </row>
    <row r="75" spans="1:29" ht="15.75" x14ac:dyDescent="0.25">
      <c r="A75" s="27"/>
      <c r="B75" s="27"/>
      <c r="C75" s="27"/>
      <c r="D75" s="74" t="s">
        <v>193</v>
      </c>
      <c r="E75" s="74"/>
      <c r="F75" s="27"/>
      <c r="G75" s="27"/>
      <c r="H75" s="74" t="s">
        <v>194</v>
      </c>
      <c r="I75" s="74"/>
      <c r="J75" s="74"/>
      <c r="K75" s="74"/>
      <c r="L75" s="27"/>
      <c r="M75" s="27"/>
      <c r="N75" s="27"/>
      <c r="O75" s="74" t="s">
        <v>195</v>
      </c>
      <c r="P75" s="74"/>
      <c r="Q75" s="74"/>
      <c r="R75" s="74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9" ht="15.75" x14ac:dyDescent="0.25">
      <c r="D76" s="74" t="s">
        <v>28</v>
      </c>
      <c r="E76" s="74"/>
      <c r="F76" s="27"/>
      <c r="G76" s="27"/>
      <c r="H76" s="74" t="s">
        <v>93</v>
      </c>
      <c r="I76" s="74"/>
      <c r="J76" s="74"/>
      <c r="K76" s="74"/>
      <c r="L76" s="27"/>
      <c r="M76" s="27"/>
      <c r="N76" s="27"/>
      <c r="O76" s="74" t="s">
        <v>45</v>
      </c>
      <c r="P76" s="74"/>
      <c r="Q76" s="74"/>
      <c r="R76" s="74"/>
      <c r="S76" s="27"/>
    </row>
    <row r="83" spans="20:21" ht="15.75" x14ac:dyDescent="0.25">
      <c r="T83" s="44" t="s">
        <v>238</v>
      </c>
      <c r="U83" s="85">
        <f>+T70+T19</f>
        <v>141345.32</v>
      </c>
    </row>
  </sheetData>
  <mergeCells count="17">
    <mergeCell ref="D75:E75"/>
    <mergeCell ref="H75:K75"/>
    <mergeCell ref="O75:R75"/>
    <mergeCell ref="D76:E76"/>
    <mergeCell ref="H76:K76"/>
    <mergeCell ref="O76:R76"/>
    <mergeCell ref="B31:U31"/>
    <mergeCell ref="B32:U32"/>
    <mergeCell ref="B33:U33"/>
    <mergeCell ref="B1:U1"/>
    <mergeCell ref="B2:U2"/>
    <mergeCell ref="D26:E26"/>
    <mergeCell ref="H26:K26"/>
    <mergeCell ref="O26:R26"/>
    <mergeCell ref="D27:E27"/>
    <mergeCell ref="H27:K27"/>
    <mergeCell ref="O27:R2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47"/>
  <sheetViews>
    <sheetView topLeftCell="A100" workbookViewId="0">
      <selection activeCell="B114" sqref="B114"/>
    </sheetView>
  </sheetViews>
  <sheetFormatPr defaultColWidth="11.42578125" defaultRowHeight="15" x14ac:dyDescent="0.25"/>
  <sheetData>
    <row r="1" spans="1:6" x14ac:dyDescent="0.25">
      <c r="A1" s="46" t="str">
        <f>[1]Hoja1!C6</f>
        <v>J. REFUGIO VELAZQUEZ VALLIN</v>
      </c>
      <c r="B1" s="46"/>
      <c r="C1" s="46"/>
      <c r="D1" s="46"/>
      <c r="E1" s="46"/>
      <c r="F1" s="1"/>
    </row>
    <row r="2" spans="1:6" x14ac:dyDescent="0.25">
      <c r="A2" s="46"/>
      <c r="B2" s="46"/>
      <c r="C2" s="46"/>
      <c r="D2" s="46"/>
      <c r="E2" s="46"/>
      <c r="F2" s="1"/>
    </row>
    <row r="3" spans="1:6" x14ac:dyDescent="0.25">
      <c r="A3" s="46"/>
      <c r="B3" s="46"/>
      <c r="C3" s="46"/>
      <c r="D3" s="46"/>
      <c r="E3" s="46"/>
      <c r="F3" s="1"/>
    </row>
    <row r="4" spans="1:6" x14ac:dyDescent="0.25">
      <c r="A4" s="46"/>
      <c r="B4" s="46"/>
      <c r="C4" s="46"/>
      <c r="D4" s="46"/>
      <c r="E4" s="46"/>
      <c r="F4" s="1"/>
    </row>
    <row r="5" spans="1:6" x14ac:dyDescent="0.25">
      <c r="A5" s="46" t="s">
        <v>519</v>
      </c>
      <c r="B5" s="46">
        <f>Administrativos!I6</f>
        <v>25985</v>
      </c>
      <c r="C5" s="46"/>
      <c r="D5" s="46"/>
      <c r="E5" s="46"/>
      <c r="F5" s="1"/>
    </row>
    <row r="6" spans="1:6" x14ac:dyDescent="0.25">
      <c r="A6" s="46" t="s">
        <v>511</v>
      </c>
      <c r="B6" s="46">
        <v>18837.759999999998</v>
      </c>
      <c r="C6" s="46"/>
      <c r="D6" s="46"/>
      <c r="E6" s="46"/>
      <c r="F6" s="1"/>
    </row>
    <row r="7" spans="1:6" x14ac:dyDescent="0.25">
      <c r="A7" s="46" t="s">
        <v>512</v>
      </c>
      <c r="B7" s="46">
        <f>B5-B6</f>
        <v>7147.2400000000016</v>
      </c>
      <c r="C7" s="46"/>
      <c r="D7" s="46"/>
      <c r="E7" s="46"/>
      <c r="F7" s="1"/>
    </row>
    <row r="8" spans="1:6" x14ac:dyDescent="0.25">
      <c r="A8" s="46" t="s">
        <v>513</v>
      </c>
      <c r="B8" s="65">
        <v>0.3</v>
      </c>
      <c r="C8" s="46"/>
      <c r="D8" s="46"/>
      <c r="E8" s="65"/>
      <c r="F8" s="1"/>
    </row>
    <row r="9" spans="1:6" x14ac:dyDescent="0.25">
      <c r="A9" s="46" t="s">
        <v>514</v>
      </c>
      <c r="B9" s="46">
        <f>B7*B8</f>
        <v>2144.1720000000005</v>
      </c>
      <c r="C9" s="46"/>
      <c r="D9" s="46"/>
      <c r="E9" s="46"/>
      <c r="F9" s="1"/>
    </row>
    <row r="10" spans="1:6" x14ac:dyDescent="0.25">
      <c r="A10" s="46" t="s">
        <v>515</v>
      </c>
      <c r="B10" s="46">
        <v>3534.3</v>
      </c>
      <c r="C10" s="46"/>
      <c r="D10" s="46"/>
      <c r="E10" s="46"/>
      <c r="F10" s="1"/>
    </row>
    <row r="11" spans="1:6" x14ac:dyDescent="0.25">
      <c r="A11" s="46" t="s">
        <v>516</v>
      </c>
      <c r="B11" s="46">
        <f>B9+B10</f>
        <v>5678.4720000000007</v>
      </c>
      <c r="C11" s="46"/>
      <c r="D11" s="46"/>
      <c r="E11" s="46"/>
      <c r="F11" s="1"/>
    </row>
    <row r="12" spans="1:6" x14ac:dyDescent="0.25">
      <c r="A12" s="46" t="s">
        <v>517</v>
      </c>
      <c r="B12" s="46"/>
      <c r="C12" s="46"/>
      <c r="D12" s="46"/>
      <c r="E12" s="46"/>
      <c r="F12" s="1"/>
    </row>
    <row r="13" spans="1:6" x14ac:dyDescent="0.25">
      <c r="A13" s="46" t="s">
        <v>518</v>
      </c>
      <c r="B13" s="46">
        <f>(B11-B12)</f>
        <v>5678.4720000000007</v>
      </c>
      <c r="C13" s="46"/>
      <c r="D13" s="46"/>
      <c r="E13" s="46"/>
      <c r="F13" s="1"/>
    </row>
    <row r="14" spans="1:6" x14ac:dyDescent="0.25">
      <c r="A14" s="46"/>
      <c r="B14" s="46"/>
      <c r="C14" s="46"/>
      <c r="D14" s="46"/>
      <c r="E14" s="46"/>
      <c r="F14" s="1"/>
    </row>
    <row r="15" spans="1:6" x14ac:dyDescent="0.25">
      <c r="A15" s="46"/>
      <c r="B15" s="46"/>
      <c r="C15" s="46"/>
      <c r="D15" s="46"/>
      <c r="E15" s="46"/>
      <c r="F15" s="1"/>
    </row>
    <row r="17" spans="1:3" x14ac:dyDescent="0.25">
      <c r="A17" s="46" t="str">
        <f>Administrativos!C7</f>
        <v>ERIKA ALEJANDRA VELAZQUEZ TORRES</v>
      </c>
      <c r="B17" s="46"/>
      <c r="C17" s="46"/>
    </row>
    <row r="18" spans="1:3" x14ac:dyDescent="0.25">
      <c r="A18" s="46"/>
      <c r="B18" s="46"/>
      <c r="C18" s="46"/>
    </row>
    <row r="19" spans="1:3" x14ac:dyDescent="0.25">
      <c r="A19" s="46"/>
      <c r="B19" s="46"/>
      <c r="C19" s="46"/>
    </row>
    <row r="20" spans="1:3" x14ac:dyDescent="0.25">
      <c r="A20" s="46"/>
      <c r="B20" s="46"/>
      <c r="C20" s="46"/>
    </row>
    <row r="21" spans="1:3" x14ac:dyDescent="0.25">
      <c r="A21" s="46" t="s">
        <v>519</v>
      </c>
      <c r="B21" s="46">
        <f>Administrativos!I7</f>
        <v>2866.5</v>
      </c>
      <c r="C21" s="46"/>
    </row>
    <row r="22" spans="1:3" x14ac:dyDescent="0.25">
      <c r="A22" s="46" t="s">
        <v>511</v>
      </c>
      <c r="B22" s="46">
        <v>2422.81</v>
      </c>
      <c r="C22" s="46"/>
    </row>
    <row r="23" spans="1:3" x14ac:dyDescent="0.25">
      <c r="A23" s="46" t="s">
        <v>512</v>
      </c>
      <c r="B23" s="46">
        <f>B21-B22</f>
        <v>443.69000000000005</v>
      </c>
      <c r="C23" s="46"/>
    </row>
    <row r="24" spans="1:3" x14ac:dyDescent="0.25">
      <c r="A24" s="46" t="s">
        <v>513</v>
      </c>
      <c r="B24" s="65">
        <v>0.10879999999999999</v>
      </c>
      <c r="C24" s="46"/>
    </row>
    <row r="25" spans="1:3" x14ac:dyDescent="0.25">
      <c r="A25" s="46" t="s">
        <v>514</v>
      </c>
      <c r="B25" s="46">
        <f>B23*B24</f>
        <v>48.273472000000005</v>
      </c>
      <c r="C25" s="46"/>
    </row>
    <row r="26" spans="1:3" x14ac:dyDescent="0.25">
      <c r="A26" s="46" t="s">
        <v>515</v>
      </c>
      <c r="B26" s="46">
        <v>142.19999999999999</v>
      </c>
      <c r="C26" s="46"/>
    </row>
    <row r="27" spans="1:3" x14ac:dyDescent="0.25">
      <c r="A27" s="46" t="s">
        <v>516</v>
      </c>
      <c r="B27" s="46">
        <f>B25+B26</f>
        <v>190.47347199999999</v>
      </c>
      <c r="C27" s="46"/>
    </row>
    <row r="28" spans="1:3" x14ac:dyDescent="0.25">
      <c r="A28" s="46" t="s">
        <v>517</v>
      </c>
      <c r="B28" s="46">
        <v>145.35</v>
      </c>
      <c r="C28" s="46"/>
    </row>
    <row r="29" spans="1:3" x14ac:dyDescent="0.25">
      <c r="A29" s="46" t="s">
        <v>518</v>
      </c>
      <c r="B29" s="46">
        <f>(B27-B28)</f>
        <v>45.123471999999992</v>
      </c>
      <c r="C29" s="46"/>
    </row>
    <row r="30" spans="1:3" x14ac:dyDescent="0.25">
      <c r="A30" s="46"/>
      <c r="B30" s="46"/>
      <c r="C30" s="46"/>
    </row>
    <row r="32" spans="1:3" x14ac:dyDescent="0.25">
      <c r="A32" s="46" t="str">
        <f>Administrativos!C8</f>
        <v>LUIS SERGIO VENEGAS SUAREZ</v>
      </c>
      <c r="B32" s="46"/>
      <c r="C32" s="46"/>
    </row>
    <row r="33" spans="1:3" x14ac:dyDescent="0.25">
      <c r="A33" s="46"/>
      <c r="B33" s="46"/>
      <c r="C33" s="46"/>
    </row>
    <row r="34" spans="1:3" x14ac:dyDescent="0.25">
      <c r="A34" s="46"/>
      <c r="B34" s="46"/>
      <c r="C34" s="46"/>
    </row>
    <row r="35" spans="1:3" x14ac:dyDescent="0.25">
      <c r="A35" s="46"/>
      <c r="B35" s="46"/>
      <c r="C35" s="46"/>
    </row>
    <row r="36" spans="1:3" x14ac:dyDescent="0.25">
      <c r="A36" s="46" t="s">
        <v>519</v>
      </c>
      <c r="B36" s="46">
        <f>Administrativos!I8</f>
        <v>14700</v>
      </c>
      <c r="C36" s="46"/>
    </row>
    <row r="37" spans="1:3" x14ac:dyDescent="0.25">
      <c r="A37" s="46" t="s">
        <v>511</v>
      </c>
      <c r="B37" s="46">
        <v>11951.86</v>
      </c>
      <c r="C37" s="46"/>
    </row>
    <row r="38" spans="1:3" x14ac:dyDescent="0.25">
      <c r="A38" s="46" t="s">
        <v>512</v>
      </c>
      <c r="B38" s="46">
        <f>B36-B37</f>
        <v>2748.1399999999994</v>
      </c>
      <c r="C38" s="46"/>
    </row>
    <row r="39" spans="1:3" x14ac:dyDescent="0.25">
      <c r="A39" s="46" t="s">
        <v>513</v>
      </c>
      <c r="B39" s="65">
        <v>0.23530000000000001</v>
      </c>
      <c r="C39" s="46"/>
    </row>
    <row r="40" spans="1:3" x14ac:dyDescent="0.25">
      <c r="A40" s="46" t="s">
        <v>514</v>
      </c>
      <c r="B40" s="46">
        <f>B38*B39</f>
        <v>646.63734199999988</v>
      </c>
      <c r="C40" s="46"/>
    </row>
    <row r="41" spans="1:3" x14ac:dyDescent="0.25">
      <c r="A41" s="46" t="s">
        <v>515</v>
      </c>
      <c r="B41" s="46">
        <v>1914.75</v>
      </c>
      <c r="C41" s="46"/>
    </row>
    <row r="42" spans="1:3" x14ac:dyDescent="0.25">
      <c r="A42" s="46" t="s">
        <v>516</v>
      </c>
      <c r="B42" s="46">
        <f>B40+B41</f>
        <v>2561.387342</v>
      </c>
      <c r="C42" s="46"/>
    </row>
    <row r="43" spans="1:3" x14ac:dyDescent="0.25">
      <c r="A43" s="46" t="s">
        <v>517</v>
      </c>
      <c r="B43" s="46">
        <v>0</v>
      </c>
      <c r="C43" s="46"/>
    </row>
    <row r="44" spans="1:3" x14ac:dyDescent="0.25">
      <c r="A44" s="46" t="s">
        <v>518</v>
      </c>
      <c r="B44" s="46">
        <f>(B42-B43)</f>
        <v>2561.387342</v>
      </c>
      <c r="C44" s="46"/>
    </row>
    <row r="46" spans="1:3" x14ac:dyDescent="0.25">
      <c r="A46" s="46" t="str">
        <f>Administrativos!C9</f>
        <v>GABRIELA ANAISABEL CARRILLO LOPEZ</v>
      </c>
      <c r="B46" s="46"/>
      <c r="C46" s="46"/>
    </row>
    <row r="47" spans="1:3" x14ac:dyDescent="0.25">
      <c r="A47" s="46"/>
      <c r="B47" s="46"/>
      <c r="C47" s="46"/>
    </row>
    <row r="48" spans="1:3" x14ac:dyDescent="0.25">
      <c r="A48" s="46"/>
      <c r="B48" s="46"/>
      <c r="C48" s="46"/>
    </row>
    <row r="49" spans="1:3" x14ac:dyDescent="0.25">
      <c r="A49" s="46"/>
      <c r="B49" s="46"/>
      <c r="C49" s="46"/>
    </row>
    <row r="50" spans="1:3" x14ac:dyDescent="0.25">
      <c r="A50" s="46" t="s">
        <v>519</v>
      </c>
      <c r="B50" s="46">
        <f>Administrativos!I9</f>
        <v>3391.5</v>
      </c>
      <c r="C50" s="46"/>
    </row>
    <row r="51" spans="1:3" x14ac:dyDescent="0.25">
      <c r="A51" s="46" t="s">
        <v>511</v>
      </c>
      <c r="B51" s="46">
        <v>2422.81</v>
      </c>
      <c r="C51" s="46"/>
    </row>
    <row r="52" spans="1:3" x14ac:dyDescent="0.25">
      <c r="A52" s="46" t="s">
        <v>512</v>
      </c>
      <c r="B52" s="46">
        <f>B50-B51</f>
        <v>968.69</v>
      </c>
      <c r="C52" s="46"/>
    </row>
    <row r="53" spans="1:3" x14ac:dyDescent="0.25">
      <c r="A53" s="46" t="s">
        <v>513</v>
      </c>
      <c r="B53" s="65">
        <v>0.10879999999999999</v>
      </c>
      <c r="C53" s="46"/>
    </row>
    <row r="54" spans="1:3" x14ac:dyDescent="0.25">
      <c r="A54" s="46" t="s">
        <v>514</v>
      </c>
      <c r="B54" s="46">
        <f>B52*B53</f>
        <v>105.393472</v>
      </c>
      <c r="C54" s="46"/>
    </row>
    <row r="55" spans="1:3" x14ac:dyDescent="0.25">
      <c r="A55" s="46" t="s">
        <v>515</v>
      </c>
      <c r="B55" s="46">
        <v>142.19999999999999</v>
      </c>
      <c r="C55" s="46"/>
    </row>
    <row r="56" spans="1:3" x14ac:dyDescent="0.25">
      <c r="A56" s="46" t="s">
        <v>516</v>
      </c>
      <c r="B56" s="46">
        <f>B54+B55</f>
        <v>247.59347199999999</v>
      </c>
      <c r="C56" s="46"/>
    </row>
    <row r="57" spans="1:3" x14ac:dyDescent="0.25">
      <c r="A57" s="46" t="s">
        <v>517</v>
      </c>
      <c r="B57" s="46">
        <v>125.1</v>
      </c>
      <c r="C57" s="46"/>
    </row>
    <row r="58" spans="1:3" x14ac:dyDescent="0.25">
      <c r="A58" s="46" t="s">
        <v>518</v>
      </c>
      <c r="B58" s="46">
        <f>(B56-B57)</f>
        <v>122.493472</v>
      </c>
      <c r="C58" s="46"/>
    </row>
    <row r="60" spans="1:3" x14ac:dyDescent="0.25">
      <c r="A60" s="46" t="str">
        <f>Administrativos!C10</f>
        <v>SUSANA MELENDEZ VELAZQUEZ</v>
      </c>
      <c r="B60" s="46"/>
      <c r="C60" s="46"/>
    </row>
    <row r="61" spans="1:3" x14ac:dyDescent="0.25">
      <c r="A61" s="46"/>
      <c r="B61" s="46"/>
      <c r="C61" s="46"/>
    </row>
    <row r="62" spans="1:3" x14ac:dyDescent="0.25">
      <c r="A62" s="46"/>
      <c r="B62" s="46"/>
      <c r="C62" s="46"/>
    </row>
    <row r="63" spans="1:3" x14ac:dyDescent="0.25">
      <c r="A63" s="46"/>
      <c r="B63" s="46"/>
      <c r="C63" s="46"/>
    </row>
    <row r="64" spans="1:3" x14ac:dyDescent="0.25">
      <c r="A64" s="46" t="s">
        <v>519</v>
      </c>
      <c r="B64" s="46">
        <f>Administrativos!I10</f>
        <v>11000</v>
      </c>
      <c r="C64" s="46"/>
    </row>
    <row r="65" spans="1:3" x14ac:dyDescent="0.25">
      <c r="A65" s="46" t="s">
        <v>511</v>
      </c>
      <c r="B65" s="46">
        <v>5925.91</v>
      </c>
      <c r="C65" s="46"/>
    </row>
    <row r="66" spans="1:3" x14ac:dyDescent="0.25">
      <c r="A66" s="46" t="s">
        <v>512</v>
      </c>
      <c r="B66" s="46">
        <f>B64-B65</f>
        <v>5074.09</v>
      </c>
      <c r="C66" s="46"/>
    </row>
    <row r="67" spans="1:3" x14ac:dyDescent="0.25">
      <c r="A67" s="46" t="s">
        <v>513</v>
      </c>
      <c r="B67" s="65">
        <v>0.21360000000000001</v>
      </c>
      <c r="C67" s="46"/>
    </row>
    <row r="68" spans="1:3" x14ac:dyDescent="0.25">
      <c r="A68" s="46" t="s">
        <v>514</v>
      </c>
      <c r="B68" s="46">
        <f>B66*B67</f>
        <v>1083.8256240000001</v>
      </c>
      <c r="C68" s="46"/>
    </row>
    <row r="69" spans="1:3" x14ac:dyDescent="0.25">
      <c r="A69" s="46" t="s">
        <v>515</v>
      </c>
      <c r="B69" s="46">
        <v>627.6</v>
      </c>
      <c r="C69" s="46"/>
    </row>
    <row r="70" spans="1:3" x14ac:dyDescent="0.25">
      <c r="A70" s="46" t="s">
        <v>516</v>
      </c>
      <c r="B70" s="46">
        <f>B68+B69</f>
        <v>1711.425624</v>
      </c>
      <c r="C70" s="46"/>
    </row>
    <row r="71" spans="1:3" x14ac:dyDescent="0.25">
      <c r="A71" s="46" t="s">
        <v>517</v>
      </c>
      <c r="B71" s="46">
        <v>0</v>
      </c>
      <c r="C71" s="46"/>
    </row>
    <row r="72" spans="1:3" x14ac:dyDescent="0.25">
      <c r="A72" s="46" t="s">
        <v>518</v>
      </c>
      <c r="B72" s="46">
        <f>(B70-B71)</f>
        <v>1711.425624</v>
      </c>
      <c r="C72" s="46"/>
    </row>
    <row r="74" spans="1:3" x14ac:dyDescent="0.25">
      <c r="A74" s="46" t="str">
        <f>Administrativos!C11</f>
        <v>ERIK JAFET LARIOS ALVAREZ</v>
      </c>
      <c r="B74" s="46"/>
      <c r="C74" s="46"/>
    </row>
    <row r="75" spans="1:3" x14ac:dyDescent="0.25">
      <c r="A75" s="46"/>
      <c r="B75" s="46"/>
      <c r="C75" s="46"/>
    </row>
    <row r="76" spans="1:3" x14ac:dyDescent="0.25">
      <c r="A76" s="46"/>
      <c r="B76" s="46"/>
      <c r="C76" s="46"/>
    </row>
    <row r="77" spans="1:3" x14ac:dyDescent="0.25">
      <c r="A77" s="46"/>
      <c r="B77" s="46"/>
      <c r="C77" s="46"/>
    </row>
    <row r="78" spans="1:3" x14ac:dyDescent="0.25">
      <c r="A78" s="46" t="s">
        <v>519</v>
      </c>
      <c r="B78" s="46">
        <f>Administrativos!I11</f>
        <v>1600.01</v>
      </c>
      <c r="C78" s="46"/>
    </row>
    <row r="79" spans="1:3" x14ac:dyDescent="0.25">
      <c r="A79" s="46" t="s">
        <v>511</v>
      </c>
      <c r="B79" s="46">
        <v>285.45999999999998</v>
      </c>
      <c r="C79" s="46"/>
    </row>
    <row r="80" spans="1:3" x14ac:dyDescent="0.25">
      <c r="A80" s="46" t="s">
        <v>512</v>
      </c>
      <c r="B80" s="46">
        <f>B78-B79</f>
        <v>1314.55</v>
      </c>
      <c r="C80" s="46"/>
    </row>
    <row r="81" spans="1:3" x14ac:dyDescent="0.25">
      <c r="A81" s="46" t="s">
        <v>513</v>
      </c>
      <c r="B81" s="65">
        <v>6.4000000000000001E-2</v>
      </c>
      <c r="C81" s="46"/>
    </row>
    <row r="82" spans="1:3" x14ac:dyDescent="0.25">
      <c r="A82" s="46" t="s">
        <v>514</v>
      </c>
      <c r="B82" s="46">
        <f>B80*B81</f>
        <v>84.131199999999993</v>
      </c>
      <c r="C82" s="46"/>
    </row>
    <row r="83" spans="1:3" x14ac:dyDescent="0.25">
      <c r="A83" s="46" t="s">
        <v>515</v>
      </c>
      <c r="B83" s="46">
        <v>5.55</v>
      </c>
      <c r="C83" s="46"/>
    </row>
    <row r="84" spans="1:3" x14ac:dyDescent="0.25">
      <c r="A84" s="46" t="s">
        <v>516</v>
      </c>
      <c r="B84" s="46">
        <f>B82+B83</f>
        <v>89.68119999999999</v>
      </c>
      <c r="C84" s="46"/>
    </row>
    <row r="85" spans="1:3" x14ac:dyDescent="0.25">
      <c r="A85" s="46" t="s">
        <v>517</v>
      </c>
      <c r="B85" s="46">
        <v>188.7</v>
      </c>
      <c r="C85" s="46"/>
    </row>
    <row r="86" spans="1:3" x14ac:dyDescent="0.25">
      <c r="A86" s="46" t="s">
        <v>518</v>
      </c>
      <c r="B86" s="46">
        <f>(B84-B85)</f>
        <v>-99.018799999999999</v>
      </c>
      <c r="C86" s="46"/>
    </row>
    <row r="88" spans="1:3" x14ac:dyDescent="0.25">
      <c r="A88" s="46" t="str">
        <f>Administrativos!C12</f>
        <v>MIGUEL ANGEL DAVILA VELAZQUEZ</v>
      </c>
      <c r="B88" s="46"/>
      <c r="C88" s="46"/>
    </row>
    <row r="89" spans="1:3" x14ac:dyDescent="0.25">
      <c r="A89" s="46"/>
      <c r="B89" s="46"/>
      <c r="C89" s="46"/>
    </row>
    <row r="90" spans="1:3" x14ac:dyDescent="0.25">
      <c r="A90" s="46"/>
      <c r="B90" s="46"/>
      <c r="C90" s="46"/>
    </row>
    <row r="91" spans="1:3" x14ac:dyDescent="0.25">
      <c r="A91" s="46"/>
      <c r="B91" s="46"/>
      <c r="C91" s="46"/>
    </row>
    <row r="92" spans="1:3" x14ac:dyDescent="0.25">
      <c r="A92" s="46" t="s">
        <v>519</v>
      </c>
      <c r="B92" s="46">
        <f>Administrativos!I12</f>
        <v>12070.3</v>
      </c>
      <c r="C92" s="46"/>
    </row>
    <row r="93" spans="1:3" x14ac:dyDescent="0.25">
      <c r="A93" s="46" t="s">
        <v>511</v>
      </c>
      <c r="B93" s="46">
        <v>11951.86</v>
      </c>
      <c r="C93" s="46"/>
    </row>
    <row r="94" spans="1:3" x14ac:dyDescent="0.25">
      <c r="A94" s="46" t="s">
        <v>512</v>
      </c>
      <c r="B94" s="46">
        <f>B92-B93</f>
        <v>118.43999999999869</v>
      </c>
      <c r="C94" s="46"/>
    </row>
    <row r="95" spans="1:3" x14ac:dyDescent="0.25">
      <c r="A95" s="46" t="s">
        <v>513</v>
      </c>
      <c r="B95" s="65">
        <v>0.23519999999999999</v>
      </c>
      <c r="C95" s="46"/>
    </row>
    <row r="96" spans="1:3" x14ac:dyDescent="0.25">
      <c r="A96" s="46" t="s">
        <v>514</v>
      </c>
      <c r="B96" s="46">
        <f>B94*B95</f>
        <v>27.857087999999692</v>
      </c>
      <c r="C96" s="46"/>
    </row>
    <row r="97" spans="1:6" x14ac:dyDescent="0.25">
      <c r="A97" s="46" t="s">
        <v>515</v>
      </c>
      <c r="B97" s="46">
        <v>1914.75</v>
      </c>
      <c r="C97" s="46"/>
    </row>
    <row r="98" spans="1:6" x14ac:dyDescent="0.25">
      <c r="A98" s="46" t="s">
        <v>516</v>
      </c>
      <c r="B98" s="46">
        <f>B96+B97</f>
        <v>1942.6070879999997</v>
      </c>
      <c r="C98" s="46"/>
    </row>
    <row r="99" spans="1:6" x14ac:dyDescent="0.25">
      <c r="A99" s="46" t="s">
        <v>517</v>
      </c>
      <c r="B99" s="46">
        <v>0</v>
      </c>
      <c r="C99" s="46"/>
    </row>
    <row r="100" spans="1:6" x14ac:dyDescent="0.25">
      <c r="A100" s="46" t="s">
        <v>518</v>
      </c>
      <c r="B100" s="46">
        <f>(B98-B99)</f>
        <v>1942.6070879999997</v>
      </c>
      <c r="C100" s="46"/>
    </row>
    <row r="102" spans="1:6" x14ac:dyDescent="0.25">
      <c r="A102" s="46" t="str">
        <f>Administrativos!C22</f>
        <v>HUMBERTO PADILLA BRISEÑO</v>
      </c>
      <c r="B102" s="46"/>
      <c r="C102" s="46"/>
    </row>
    <row r="103" spans="1:6" x14ac:dyDescent="0.25">
      <c r="A103" s="46"/>
      <c r="B103" s="46"/>
      <c r="C103" s="46"/>
    </row>
    <row r="104" spans="1:6" x14ac:dyDescent="0.25">
      <c r="A104" s="46"/>
      <c r="B104" s="46"/>
      <c r="C104" s="46"/>
    </row>
    <row r="105" spans="1:6" x14ac:dyDescent="0.25">
      <c r="A105" s="46"/>
      <c r="B105" s="46"/>
      <c r="C105" s="46"/>
    </row>
    <row r="106" spans="1:6" x14ac:dyDescent="0.25">
      <c r="A106" s="46" t="s">
        <v>519</v>
      </c>
      <c r="B106" s="46">
        <v>4595.95</v>
      </c>
      <c r="C106" s="46"/>
    </row>
    <row r="107" spans="1:6" x14ac:dyDescent="0.25">
      <c r="A107" s="46" t="s">
        <v>511</v>
      </c>
      <c r="B107" s="46">
        <v>4257.91</v>
      </c>
      <c r="C107" s="46"/>
    </row>
    <row r="108" spans="1:6" x14ac:dyDescent="0.25">
      <c r="A108" s="46" t="s">
        <v>512</v>
      </c>
      <c r="B108" s="46">
        <f>B106-B107</f>
        <v>338.03999999999996</v>
      </c>
      <c r="C108" s="46"/>
    </row>
    <row r="109" spans="1:6" x14ac:dyDescent="0.25">
      <c r="A109" s="46" t="s">
        <v>513</v>
      </c>
      <c r="B109" s="65">
        <v>0.16</v>
      </c>
      <c r="C109" s="46"/>
    </row>
    <row r="110" spans="1:6" x14ac:dyDescent="0.25">
      <c r="A110" s="46" t="s">
        <v>514</v>
      </c>
      <c r="B110" s="46">
        <f>B108*B109</f>
        <v>54.086399999999998</v>
      </c>
      <c r="C110" s="46"/>
    </row>
    <row r="111" spans="1:6" x14ac:dyDescent="0.25">
      <c r="A111" s="46" t="s">
        <v>515</v>
      </c>
      <c r="B111" s="46">
        <v>341.85</v>
      </c>
      <c r="C111" s="46"/>
      <c r="F111" s="46">
        <f>B106-B114</f>
        <v>4200.0136000000002</v>
      </c>
    </row>
    <row r="112" spans="1:6" x14ac:dyDescent="0.25">
      <c r="A112" s="46" t="s">
        <v>516</v>
      </c>
      <c r="B112" s="46">
        <f>B110+B111</f>
        <v>395.93640000000005</v>
      </c>
      <c r="C112" s="46"/>
    </row>
    <row r="113" spans="1:3" x14ac:dyDescent="0.25">
      <c r="A113" s="46" t="s">
        <v>517</v>
      </c>
      <c r="B113" s="46">
        <v>0</v>
      </c>
      <c r="C113" s="46"/>
    </row>
    <row r="114" spans="1:3" x14ac:dyDescent="0.25">
      <c r="A114" s="46" t="s">
        <v>518</v>
      </c>
      <c r="B114" s="46">
        <f>(B112-B113)</f>
        <v>395.93640000000005</v>
      </c>
      <c r="C114" s="46"/>
    </row>
    <row r="116" spans="1:3" x14ac:dyDescent="0.25">
      <c r="A116" s="46"/>
      <c r="B116" s="46"/>
      <c r="C116" s="46"/>
    </row>
    <row r="117" spans="1:3" x14ac:dyDescent="0.25">
      <c r="A117" s="46"/>
      <c r="B117" s="46"/>
      <c r="C117" s="46"/>
    </row>
    <row r="118" spans="1:3" x14ac:dyDescent="0.25">
      <c r="A118" s="46" t="str">
        <f>Administrativos!C24</f>
        <v>JUAN HERNANDEZ SERRANO</v>
      </c>
      <c r="B118" s="46"/>
      <c r="C118" s="46"/>
    </row>
    <row r="119" spans="1:3" x14ac:dyDescent="0.25">
      <c r="A119" s="46"/>
      <c r="B119" s="46"/>
      <c r="C119" s="46"/>
    </row>
    <row r="120" spans="1:3" x14ac:dyDescent="0.25">
      <c r="A120" s="46" t="s">
        <v>519</v>
      </c>
      <c r="B120" s="46">
        <f>Administrativos!I24</f>
        <v>2293</v>
      </c>
      <c r="C120" s="46"/>
    </row>
    <row r="121" spans="1:3" x14ac:dyDescent="0.25">
      <c r="A121" s="46" t="s">
        <v>511</v>
      </c>
      <c r="B121" s="46">
        <v>285.45999999999998</v>
      </c>
      <c r="C121" s="46"/>
    </row>
    <row r="122" spans="1:3" x14ac:dyDescent="0.25">
      <c r="A122" s="46" t="s">
        <v>512</v>
      </c>
      <c r="B122" s="46">
        <f>B120-B121</f>
        <v>2007.54</v>
      </c>
      <c r="C122" s="46"/>
    </row>
    <row r="123" spans="1:3" x14ac:dyDescent="0.25">
      <c r="A123" s="46" t="s">
        <v>513</v>
      </c>
      <c r="B123" s="65">
        <v>6.4000000000000001E-2</v>
      </c>
      <c r="C123" s="46"/>
    </row>
    <row r="124" spans="1:3" x14ac:dyDescent="0.25">
      <c r="A124" s="46" t="s">
        <v>514</v>
      </c>
      <c r="B124" s="46">
        <f>B122*B123</f>
        <v>128.48256000000001</v>
      </c>
      <c r="C124" s="46"/>
    </row>
    <row r="125" spans="1:3" x14ac:dyDescent="0.25">
      <c r="A125" s="46" t="s">
        <v>515</v>
      </c>
      <c r="B125" s="46">
        <v>5.55</v>
      </c>
      <c r="C125" s="46"/>
    </row>
    <row r="126" spans="1:3" x14ac:dyDescent="0.25">
      <c r="A126" s="46" t="s">
        <v>516</v>
      </c>
      <c r="B126" s="46">
        <f>B124+B125</f>
        <v>134.03256000000002</v>
      </c>
      <c r="C126" s="46"/>
    </row>
    <row r="127" spans="1:3" x14ac:dyDescent="0.25">
      <c r="A127" s="46" t="s">
        <v>517</v>
      </c>
      <c r="B127" s="46">
        <v>174.75</v>
      </c>
      <c r="C127" s="46"/>
    </row>
    <row r="128" spans="1:3" x14ac:dyDescent="0.25">
      <c r="A128" s="46" t="s">
        <v>518</v>
      </c>
      <c r="B128" s="46">
        <f>(B126-B127)</f>
        <v>-40.717439999999982</v>
      </c>
      <c r="C128" s="46"/>
    </row>
    <row r="130" spans="1:3" x14ac:dyDescent="0.25">
      <c r="A130" s="46" t="str">
        <f>Administrativos!C25</f>
        <v>CARLOS HERNANDEZ SUAREZ</v>
      </c>
      <c r="B130" s="46"/>
      <c r="C130" s="46"/>
    </row>
    <row r="131" spans="1:3" x14ac:dyDescent="0.25">
      <c r="A131" s="46"/>
      <c r="B131" s="46"/>
      <c r="C131" s="46"/>
    </row>
    <row r="132" spans="1:3" x14ac:dyDescent="0.25">
      <c r="A132" s="46"/>
      <c r="B132" s="46"/>
      <c r="C132" s="46"/>
    </row>
    <row r="133" spans="1:3" x14ac:dyDescent="0.25">
      <c r="A133" s="46"/>
      <c r="B133" s="46"/>
      <c r="C133" s="46"/>
    </row>
    <row r="134" spans="1:3" x14ac:dyDescent="0.25">
      <c r="A134" s="46" t="s">
        <v>519</v>
      </c>
      <c r="B134" s="46">
        <f>Administrativos!I25</f>
        <v>5159.5</v>
      </c>
      <c r="C134" s="46"/>
    </row>
    <row r="135" spans="1:3" x14ac:dyDescent="0.25">
      <c r="A135" s="46" t="s">
        <v>511</v>
      </c>
      <c r="B135" s="46">
        <v>4949.5600000000004</v>
      </c>
      <c r="C135" s="46"/>
    </row>
    <row r="136" spans="1:3" x14ac:dyDescent="0.25">
      <c r="A136" s="46" t="s">
        <v>512</v>
      </c>
      <c r="B136" s="46">
        <f>B134-B135</f>
        <v>209.9399999999996</v>
      </c>
      <c r="C136" s="46"/>
    </row>
    <row r="137" spans="1:3" x14ac:dyDescent="0.25">
      <c r="A137" s="46" t="s">
        <v>513</v>
      </c>
      <c r="B137" s="65">
        <v>0.1792</v>
      </c>
      <c r="C137" s="46"/>
    </row>
    <row r="138" spans="1:3" x14ac:dyDescent="0.25">
      <c r="A138" s="46" t="s">
        <v>514</v>
      </c>
      <c r="B138" s="46">
        <f>B136*B137</f>
        <v>37.62124799999993</v>
      </c>
      <c r="C138" s="46"/>
    </row>
    <row r="139" spans="1:3" x14ac:dyDescent="0.25">
      <c r="A139" s="46" t="s">
        <v>515</v>
      </c>
      <c r="B139" s="46">
        <v>452.55</v>
      </c>
      <c r="C139" s="46"/>
    </row>
    <row r="140" spans="1:3" x14ac:dyDescent="0.25">
      <c r="A140" s="46" t="s">
        <v>516</v>
      </c>
      <c r="B140" s="46">
        <f>B138+B139</f>
        <v>490.17124799999993</v>
      </c>
      <c r="C140" s="46"/>
    </row>
    <row r="141" spans="1:3" x14ac:dyDescent="0.25">
      <c r="A141" s="46" t="s">
        <v>517</v>
      </c>
      <c r="B141" s="46">
        <v>0</v>
      </c>
      <c r="C141" s="46"/>
    </row>
    <row r="142" spans="1:3" x14ac:dyDescent="0.25">
      <c r="A142" s="46" t="s">
        <v>518</v>
      </c>
      <c r="B142" s="46">
        <f>(B140-B141)</f>
        <v>490.17124799999993</v>
      </c>
      <c r="C142" s="46"/>
    </row>
    <row r="145" spans="1:3" x14ac:dyDescent="0.25">
      <c r="A145" s="46" t="str">
        <f>Administrativos!C31</f>
        <v>EVARISTO MADRIGAL RODRIGUEZ</v>
      </c>
      <c r="B145" s="46"/>
      <c r="C145" s="46"/>
    </row>
    <row r="146" spans="1:3" x14ac:dyDescent="0.25">
      <c r="A146" s="46"/>
      <c r="B146" s="46"/>
      <c r="C146" s="46"/>
    </row>
    <row r="147" spans="1:3" x14ac:dyDescent="0.25">
      <c r="A147" s="46"/>
      <c r="B147" s="46"/>
      <c r="C147" s="46"/>
    </row>
    <row r="148" spans="1:3" x14ac:dyDescent="0.25">
      <c r="A148" s="46"/>
      <c r="B148" s="46"/>
      <c r="C148" s="46"/>
    </row>
    <row r="149" spans="1:3" x14ac:dyDescent="0.25">
      <c r="A149" s="46" t="s">
        <v>519</v>
      </c>
      <c r="B149" s="46">
        <f>Administrativos!I31</f>
        <v>2752</v>
      </c>
      <c r="C149" s="46"/>
    </row>
    <row r="150" spans="1:3" x14ac:dyDescent="0.25">
      <c r="A150" s="46" t="s">
        <v>511</v>
      </c>
      <c r="B150" s="46">
        <v>2422.81</v>
      </c>
      <c r="C150" s="46"/>
    </row>
    <row r="151" spans="1:3" x14ac:dyDescent="0.25">
      <c r="A151" s="46" t="s">
        <v>512</v>
      </c>
      <c r="B151" s="46">
        <f>B149-B150</f>
        <v>329.19000000000005</v>
      </c>
      <c r="C151" s="46"/>
    </row>
    <row r="152" spans="1:3" x14ac:dyDescent="0.25">
      <c r="A152" s="46" t="s">
        <v>513</v>
      </c>
      <c r="B152" s="65">
        <v>0.10879999999999999</v>
      </c>
      <c r="C152" s="46"/>
    </row>
    <row r="153" spans="1:3" x14ac:dyDescent="0.25">
      <c r="A153" s="46" t="s">
        <v>514</v>
      </c>
      <c r="B153" s="46">
        <f>B151*B152</f>
        <v>35.815872000000006</v>
      </c>
      <c r="C153" s="46"/>
    </row>
    <row r="154" spans="1:3" x14ac:dyDescent="0.25">
      <c r="A154" s="46" t="s">
        <v>515</v>
      </c>
      <c r="B154" s="46">
        <v>142.19999999999999</v>
      </c>
      <c r="C154" s="46"/>
    </row>
    <row r="155" spans="1:3" x14ac:dyDescent="0.25">
      <c r="A155" s="46" t="s">
        <v>516</v>
      </c>
      <c r="B155" s="46">
        <f>B153+B154</f>
        <v>178.015872</v>
      </c>
      <c r="C155" s="46"/>
    </row>
    <row r="156" spans="1:3" x14ac:dyDescent="0.25">
      <c r="A156" s="46" t="s">
        <v>517</v>
      </c>
      <c r="B156" s="46">
        <v>145.35</v>
      </c>
      <c r="C156" s="46"/>
    </row>
    <row r="157" spans="1:3" x14ac:dyDescent="0.25">
      <c r="A157" s="46" t="s">
        <v>518</v>
      </c>
      <c r="B157" s="46">
        <f>(B155-B156)</f>
        <v>32.665872000000007</v>
      </c>
      <c r="C157" s="46"/>
    </row>
    <row r="160" spans="1:3" x14ac:dyDescent="0.25">
      <c r="A160" s="46" t="str">
        <f>Administrativos!C32</f>
        <v>HECTOR HUGO GUTIERREZ CERVANTES</v>
      </c>
      <c r="B160" s="46"/>
      <c r="C160" s="46"/>
    </row>
    <row r="161" spans="1:3" x14ac:dyDescent="0.25">
      <c r="A161" s="46"/>
      <c r="B161" s="46"/>
      <c r="C161" s="46"/>
    </row>
    <row r="162" spans="1:3" x14ac:dyDescent="0.25">
      <c r="A162" s="46"/>
      <c r="B162" s="46"/>
      <c r="C162" s="46"/>
    </row>
    <row r="163" spans="1:3" x14ac:dyDescent="0.25">
      <c r="A163" s="46"/>
      <c r="B163" s="46"/>
      <c r="C163" s="46"/>
    </row>
    <row r="164" spans="1:3" x14ac:dyDescent="0.25">
      <c r="A164" s="46" t="s">
        <v>519</v>
      </c>
      <c r="B164" s="46">
        <f>Administrativos!I32</f>
        <v>6933.9</v>
      </c>
      <c r="C164" s="46"/>
    </row>
    <row r="165" spans="1:3" x14ac:dyDescent="0.25">
      <c r="A165" s="46" t="s">
        <v>511</v>
      </c>
      <c r="B165" s="46">
        <v>5925.91</v>
      </c>
      <c r="C165" s="46"/>
    </row>
    <row r="166" spans="1:3" x14ac:dyDescent="0.25">
      <c r="A166" s="46" t="s">
        <v>512</v>
      </c>
      <c r="B166" s="46">
        <f>B164-B165</f>
        <v>1007.9899999999998</v>
      </c>
      <c r="C166" s="46"/>
    </row>
    <row r="167" spans="1:3" x14ac:dyDescent="0.25">
      <c r="A167" s="46" t="s">
        <v>513</v>
      </c>
      <c r="B167" s="65">
        <v>0.21360000000000001</v>
      </c>
      <c r="C167" s="46"/>
    </row>
    <row r="168" spans="1:3" x14ac:dyDescent="0.25">
      <c r="A168" s="46" t="s">
        <v>514</v>
      </c>
      <c r="B168" s="46">
        <f>B166*B167</f>
        <v>215.30666399999996</v>
      </c>
      <c r="C168" s="46"/>
    </row>
    <row r="169" spans="1:3" x14ac:dyDescent="0.25">
      <c r="A169" s="46" t="s">
        <v>515</v>
      </c>
      <c r="B169" s="46">
        <v>627.6</v>
      </c>
      <c r="C169" s="46"/>
    </row>
    <row r="170" spans="1:3" x14ac:dyDescent="0.25">
      <c r="A170" s="46" t="s">
        <v>516</v>
      </c>
      <c r="B170" s="46">
        <f>B168+B169</f>
        <v>842.90666399999998</v>
      </c>
      <c r="C170" s="46"/>
    </row>
    <row r="171" spans="1:3" x14ac:dyDescent="0.25">
      <c r="A171" s="46" t="s">
        <v>517</v>
      </c>
      <c r="B171" s="46">
        <v>0</v>
      </c>
      <c r="C171" s="46"/>
    </row>
    <row r="172" spans="1:3" x14ac:dyDescent="0.25">
      <c r="A172" s="46" t="s">
        <v>518</v>
      </c>
      <c r="B172" s="46">
        <f>(B170-B171)</f>
        <v>842.90666399999998</v>
      </c>
      <c r="C172" s="46"/>
    </row>
    <row r="173" spans="1:3" x14ac:dyDescent="0.25">
      <c r="A173" s="1"/>
      <c r="B173" s="1"/>
      <c r="C173" s="1"/>
    </row>
    <row r="174" spans="1:3" x14ac:dyDescent="0.25">
      <c r="A174" s="46" t="str">
        <f>Administrativos!C39</f>
        <v>J. GUADALUPE MEZA FLORES</v>
      </c>
      <c r="B174" s="46"/>
      <c r="C174" s="46"/>
    </row>
    <row r="175" spans="1:3" x14ac:dyDescent="0.25">
      <c r="A175" s="46"/>
      <c r="B175" s="46"/>
      <c r="C175" s="46"/>
    </row>
    <row r="176" spans="1:3" x14ac:dyDescent="0.25">
      <c r="A176" s="46"/>
      <c r="B176" s="46"/>
      <c r="C176" s="46"/>
    </row>
    <row r="177" spans="1:3" x14ac:dyDescent="0.25">
      <c r="A177" s="46"/>
      <c r="B177" s="46"/>
      <c r="C177" s="46"/>
    </row>
    <row r="178" spans="1:3" x14ac:dyDescent="0.25">
      <c r="A178" s="46" t="s">
        <v>519</v>
      </c>
      <c r="B178" s="46">
        <f>Administrativos!I39</f>
        <v>14685.3</v>
      </c>
      <c r="C178" s="46"/>
    </row>
    <row r="179" spans="1:3" x14ac:dyDescent="0.25">
      <c r="A179" s="46" t="s">
        <v>511</v>
      </c>
      <c r="B179" s="46">
        <v>11951.86</v>
      </c>
      <c r="C179" s="46"/>
    </row>
    <row r="180" spans="1:3" x14ac:dyDescent="0.25">
      <c r="A180" s="46" t="s">
        <v>512</v>
      </c>
      <c r="B180" s="46">
        <f>B178-B179</f>
        <v>2733.4399999999987</v>
      </c>
      <c r="C180" s="46"/>
    </row>
    <row r="181" spans="1:3" x14ac:dyDescent="0.25">
      <c r="A181" s="46" t="s">
        <v>513</v>
      </c>
      <c r="B181" s="65">
        <v>0.23519999999999999</v>
      </c>
      <c r="C181" s="46"/>
    </row>
    <row r="182" spans="1:3" x14ac:dyDescent="0.25">
      <c r="A182" s="46" t="s">
        <v>514</v>
      </c>
      <c r="B182" s="46">
        <f>B180*B181</f>
        <v>642.90508799999964</v>
      </c>
      <c r="C182" s="46"/>
    </row>
    <row r="183" spans="1:3" x14ac:dyDescent="0.25">
      <c r="A183" s="46" t="s">
        <v>515</v>
      </c>
      <c r="B183" s="46">
        <v>1914.75</v>
      </c>
      <c r="C183" s="46"/>
    </row>
    <row r="184" spans="1:3" x14ac:dyDescent="0.25">
      <c r="A184" s="46" t="s">
        <v>516</v>
      </c>
      <c r="B184" s="46">
        <f>B182+B183</f>
        <v>2557.6550879999995</v>
      </c>
      <c r="C184" s="46"/>
    </row>
    <row r="185" spans="1:3" x14ac:dyDescent="0.25">
      <c r="A185" s="46" t="s">
        <v>517</v>
      </c>
      <c r="B185" s="46">
        <v>0</v>
      </c>
      <c r="C185" s="46"/>
    </row>
    <row r="186" spans="1:3" x14ac:dyDescent="0.25">
      <c r="A186" s="46" t="s">
        <v>518</v>
      </c>
      <c r="B186" s="46">
        <f>(B184-B185)</f>
        <v>2557.6550879999995</v>
      </c>
      <c r="C186" s="46"/>
    </row>
    <row r="189" spans="1:3" x14ac:dyDescent="0.25">
      <c r="A189" s="46" t="str">
        <f>Fortalecimiento!C6</f>
        <v>MOISES TORRES RAMIREZ</v>
      </c>
      <c r="B189" s="46"/>
    </row>
    <row r="190" spans="1:3" x14ac:dyDescent="0.25">
      <c r="A190" s="46"/>
      <c r="B190" s="46"/>
    </row>
    <row r="191" spans="1:3" x14ac:dyDescent="0.25">
      <c r="A191" s="46"/>
      <c r="B191" s="46"/>
    </row>
    <row r="192" spans="1:3" x14ac:dyDescent="0.25">
      <c r="A192" s="46"/>
      <c r="B192" s="46"/>
    </row>
    <row r="193" spans="1:2" x14ac:dyDescent="0.25">
      <c r="A193" s="46" t="s">
        <v>519</v>
      </c>
      <c r="B193" s="46">
        <f>Fortalecimiento!I6</f>
        <v>9477.1299999999992</v>
      </c>
    </row>
    <row r="194" spans="1:2" x14ac:dyDescent="0.25">
      <c r="A194" s="46" t="s">
        <v>511</v>
      </c>
      <c r="B194" s="46">
        <v>5925.91</v>
      </c>
    </row>
    <row r="195" spans="1:2" x14ac:dyDescent="0.25">
      <c r="A195" s="46" t="s">
        <v>512</v>
      </c>
      <c r="B195" s="46">
        <f>B193-B194</f>
        <v>3551.2199999999993</v>
      </c>
    </row>
    <row r="196" spans="1:2" x14ac:dyDescent="0.25">
      <c r="A196" s="46" t="s">
        <v>513</v>
      </c>
      <c r="B196" s="65">
        <v>0.21360000000000001</v>
      </c>
    </row>
    <row r="197" spans="1:2" x14ac:dyDescent="0.25">
      <c r="A197" s="46" t="s">
        <v>514</v>
      </c>
      <c r="B197" s="46">
        <f>B195*B196</f>
        <v>758.54059199999995</v>
      </c>
    </row>
    <row r="198" spans="1:2" x14ac:dyDescent="0.25">
      <c r="A198" s="46" t="s">
        <v>515</v>
      </c>
      <c r="B198" s="46">
        <v>627.6</v>
      </c>
    </row>
    <row r="199" spans="1:2" x14ac:dyDescent="0.25">
      <c r="A199" s="46" t="s">
        <v>516</v>
      </c>
      <c r="B199" s="46">
        <f>B197+B198</f>
        <v>1386.140592</v>
      </c>
    </row>
    <row r="200" spans="1:2" x14ac:dyDescent="0.25">
      <c r="A200" s="46" t="s">
        <v>517</v>
      </c>
      <c r="B200" s="46">
        <v>0</v>
      </c>
    </row>
    <row r="201" spans="1:2" x14ac:dyDescent="0.25">
      <c r="A201" s="46" t="s">
        <v>518</v>
      </c>
      <c r="B201" s="46">
        <f>(B199-B200)</f>
        <v>1386.140592</v>
      </c>
    </row>
    <row r="204" spans="1:2" x14ac:dyDescent="0.25">
      <c r="A204" s="46" t="str">
        <f>Fortalecimiento!C7</f>
        <v xml:space="preserve">ANGEL CRUZ CABRERA </v>
      </c>
      <c r="B204" s="46"/>
    </row>
    <row r="205" spans="1:2" x14ac:dyDescent="0.25">
      <c r="A205" s="46"/>
      <c r="B205" s="46"/>
    </row>
    <row r="206" spans="1:2" x14ac:dyDescent="0.25">
      <c r="A206" s="46"/>
      <c r="B206" s="46"/>
    </row>
    <row r="207" spans="1:2" x14ac:dyDescent="0.25">
      <c r="A207" s="46"/>
      <c r="B207" s="46"/>
    </row>
    <row r="208" spans="1:2" x14ac:dyDescent="0.25">
      <c r="A208" s="46" t="s">
        <v>519</v>
      </c>
      <c r="B208" s="46">
        <f>Fortalecimiento!I7</f>
        <v>3110</v>
      </c>
    </row>
    <row r="209" spans="1:3" x14ac:dyDescent="0.25">
      <c r="A209" s="46" t="s">
        <v>511</v>
      </c>
      <c r="B209" s="46">
        <v>2422.81</v>
      </c>
    </row>
    <row r="210" spans="1:3" x14ac:dyDescent="0.25">
      <c r="A210" s="46" t="s">
        <v>512</v>
      </c>
      <c r="B210" s="46">
        <f>B208-B209</f>
        <v>687.19</v>
      </c>
    </row>
    <row r="211" spans="1:3" x14ac:dyDescent="0.25">
      <c r="A211" s="46" t="s">
        <v>513</v>
      </c>
      <c r="B211" s="65">
        <v>0.10879999999999999</v>
      </c>
    </row>
    <row r="212" spans="1:3" x14ac:dyDescent="0.25">
      <c r="A212" s="46" t="s">
        <v>514</v>
      </c>
      <c r="B212" s="46">
        <f>B210*B211</f>
        <v>74.766272000000001</v>
      </c>
    </row>
    <row r="213" spans="1:3" x14ac:dyDescent="0.25">
      <c r="A213" s="46" t="s">
        <v>515</v>
      </c>
      <c r="B213" s="46">
        <v>142.19999999999999</v>
      </c>
    </row>
    <row r="214" spans="1:3" x14ac:dyDescent="0.25">
      <c r="A214" s="46" t="s">
        <v>516</v>
      </c>
      <c r="B214" s="46">
        <f>B212+B213</f>
        <v>216.966272</v>
      </c>
    </row>
    <row r="215" spans="1:3" x14ac:dyDescent="0.25">
      <c r="A215" s="46" t="s">
        <v>517</v>
      </c>
      <c r="B215" s="46">
        <v>125.1</v>
      </c>
    </row>
    <row r="216" spans="1:3" x14ac:dyDescent="0.25">
      <c r="A216" s="46" t="s">
        <v>518</v>
      </c>
      <c r="B216" s="46">
        <f>(B214-B215)</f>
        <v>91.866272000000009</v>
      </c>
    </row>
    <row r="219" spans="1:3" x14ac:dyDescent="0.25">
      <c r="A219" s="46" t="str">
        <f>Fortalecimiento!C8</f>
        <v>*****</v>
      </c>
      <c r="B219" s="46"/>
      <c r="C219" s="1"/>
    </row>
    <row r="220" spans="1:3" x14ac:dyDescent="0.25">
      <c r="A220" s="46"/>
      <c r="B220" s="46"/>
      <c r="C220" s="1"/>
    </row>
    <row r="221" spans="1:3" x14ac:dyDescent="0.25">
      <c r="A221" s="46"/>
      <c r="B221" s="46"/>
      <c r="C221" s="1"/>
    </row>
    <row r="222" spans="1:3" x14ac:dyDescent="0.25">
      <c r="A222" s="46"/>
      <c r="B222" s="46"/>
      <c r="C222" s="1"/>
    </row>
    <row r="223" spans="1:3" x14ac:dyDescent="0.25">
      <c r="A223" s="46" t="s">
        <v>519</v>
      </c>
      <c r="B223" s="46">
        <f>Fortalecimiento!I8</f>
        <v>3325</v>
      </c>
      <c r="C223" s="1"/>
    </row>
    <row r="224" spans="1:3" x14ac:dyDescent="0.25">
      <c r="A224" s="46" t="s">
        <v>511</v>
      </c>
      <c r="B224" s="46">
        <v>2422.81</v>
      </c>
      <c r="C224" s="1"/>
    </row>
    <row r="225" spans="1:3" x14ac:dyDescent="0.25">
      <c r="A225" s="46" t="s">
        <v>512</v>
      </c>
      <c r="B225" s="46">
        <f>B223-B224</f>
        <v>902.19</v>
      </c>
      <c r="C225" s="1"/>
    </row>
    <row r="226" spans="1:3" x14ac:dyDescent="0.25">
      <c r="A226" s="46" t="s">
        <v>513</v>
      </c>
      <c r="B226" s="65">
        <v>0.10879999999999999</v>
      </c>
      <c r="C226" s="1"/>
    </row>
    <row r="227" spans="1:3" x14ac:dyDescent="0.25">
      <c r="A227" s="46" t="s">
        <v>514</v>
      </c>
      <c r="B227" s="46">
        <f>B225*B226</f>
        <v>98.158271999999997</v>
      </c>
      <c r="C227" s="1"/>
    </row>
    <row r="228" spans="1:3" x14ac:dyDescent="0.25">
      <c r="A228" s="46" t="s">
        <v>515</v>
      </c>
      <c r="B228" s="46">
        <v>142.19999999999999</v>
      </c>
      <c r="C228" s="1"/>
    </row>
    <row r="229" spans="1:3" x14ac:dyDescent="0.25">
      <c r="A229" s="46" t="s">
        <v>516</v>
      </c>
      <c r="B229" s="46">
        <f>B227+B228</f>
        <v>240.358272</v>
      </c>
      <c r="C229" s="1"/>
    </row>
    <row r="230" spans="1:3" x14ac:dyDescent="0.25">
      <c r="A230" s="46" t="s">
        <v>517</v>
      </c>
      <c r="B230" s="46">
        <v>125.1</v>
      </c>
      <c r="C230" s="1"/>
    </row>
    <row r="231" spans="1:3" x14ac:dyDescent="0.25">
      <c r="A231" s="46" t="s">
        <v>518</v>
      </c>
      <c r="B231" s="46">
        <f>(B229-B230)</f>
        <v>115.25827200000001</v>
      </c>
      <c r="C231" s="1"/>
    </row>
    <row r="234" spans="1:3" x14ac:dyDescent="0.25">
      <c r="A234" s="46" t="str">
        <f>Fortalecimiento!C10</f>
        <v>RUBEN RUVALCABA SUAREZ</v>
      </c>
      <c r="B234" s="46"/>
      <c r="C234" s="1"/>
    </row>
    <row r="235" spans="1:3" x14ac:dyDescent="0.25">
      <c r="A235" s="46"/>
      <c r="B235" s="46"/>
      <c r="C235" s="1"/>
    </row>
    <row r="236" spans="1:3" x14ac:dyDescent="0.25">
      <c r="A236" s="46"/>
      <c r="B236" s="46"/>
      <c r="C236" s="1"/>
    </row>
    <row r="237" spans="1:3" x14ac:dyDescent="0.25">
      <c r="A237" s="46"/>
      <c r="B237" s="46"/>
      <c r="C237" s="1"/>
    </row>
    <row r="238" spans="1:3" x14ac:dyDescent="0.25">
      <c r="A238" s="46" t="s">
        <v>519</v>
      </c>
      <c r="B238" s="46">
        <f>Fortalecimiento!I10</f>
        <v>3096</v>
      </c>
      <c r="C238" s="1"/>
    </row>
    <row r="239" spans="1:3" x14ac:dyDescent="0.25">
      <c r="A239" s="46" t="s">
        <v>511</v>
      </c>
      <c r="B239" s="46">
        <v>2422.81</v>
      </c>
      <c r="C239" s="1"/>
    </row>
    <row r="240" spans="1:3" x14ac:dyDescent="0.25">
      <c r="A240" s="46" t="s">
        <v>512</v>
      </c>
      <c r="B240" s="46">
        <f>B238-B239</f>
        <v>673.19</v>
      </c>
      <c r="C240" s="1"/>
    </row>
    <row r="241" spans="1:3" x14ac:dyDescent="0.25">
      <c r="A241" s="46" t="s">
        <v>513</v>
      </c>
      <c r="B241" s="65">
        <v>0.10879999999999999</v>
      </c>
      <c r="C241" s="1"/>
    </row>
    <row r="242" spans="1:3" x14ac:dyDescent="0.25">
      <c r="A242" s="46" t="s">
        <v>514</v>
      </c>
      <c r="B242" s="46">
        <f>B240*B241</f>
        <v>73.243071999999998</v>
      </c>
      <c r="C242" s="1"/>
    </row>
    <row r="243" spans="1:3" x14ac:dyDescent="0.25">
      <c r="A243" s="46" t="s">
        <v>515</v>
      </c>
      <c r="B243" s="46">
        <v>142.19999999999999</v>
      </c>
      <c r="C243" s="1"/>
    </row>
    <row r="244" spans="1:3" x14ac:dyDescent="0.25">
      <c r="A244" s="46" t="s">
        <v>516</v>
      </c>
      <c r="B244" s="46">
        <f>B242+B243</f>
        <v>215.44307199999997</v>
      </c>
      <c r="C244" s="1"/>
    </row>
    <row r="245" spans="1:3" x14ac:dyDescent="0.25">
      <c r="A245" s="46" t="s">
        <v>517</v>
      </c>
      <c r="B245" s="46">
        <v>125.1</v>
      </c>
      <c r="C245" s="1"/>
    </row>
    <row r="246" spans="1:3" x14ac:dyDescent="0.25">
      <c r="A246" s="46" t="s">
        <v>518</v>
      </c>
      <c r="B246" s="46">
        <f>(B244-B245)</f>
        <v>90.343071999999978</v>
      </c>
      <c r="C246" s="1"/>
    </row>
    <row r="249" spans="1:3" x14ac:dyDescent="0.25">
      <c r="A249" s="46" t="e">
        <f>Fortalecimiento!#REF!</f>
        <v>#REF!</v>
      </c>
      <c r="B249" s="46"/>
    </row>
    <row r="250" spans="1:3" x14ac:dyDescent="0.25">
      <c r="A250" s="46"/>
      <c r="B250" s="46"/>
    </row>
    <row r="251" spans="1:3" x14ac:dyDescent="0.25">
      <c r="A251" s="46"/>
      <c r="B251" s="46"/>
    </row>
    <row r="252" spans="1:3" x14ac:dyDescent="0.25">
      <c r="A252" s="46"/>
      <c r="B252" s="46"/>
    </row>
    <row r="253" spans="1:3" x14ac:dyDescent="0.25">
      <c r="A253" s="46" t="s">
        <v>519</v>
      </c>
      <c r="B253" s="46" t="e">
        <f>Fortalecimiento!#REF!</f>
        <v>#REF!</v>
      </c>
    </row>
    <row r="254" spans="1:3" x14ac:dyDescent="0.25">
      <c r="A254" s="46" t="s">
        <v>511</v>
      </c>
      <c r="B254" s="46">
        <v>2422.81</v>
      </c>
    </row>
    <row r="255" spans="1:3" x14ac:dyDescent="0.25">
      <c r="A255" s="46" t="s">
        <v>512</v>
      </c>
      <c r="B255" s="46" t="e">
        <f>B253-B254</f>
        <v>#REF!</v>
      </c>
    </row>
    <row r="256" spans="1:3" x14ac:dyDescent="0.25">
      <c r="A256" s="46" t="s">
        <v>513</v>
      </c>
      <c r="B256" s="65">
        <v>0.10879999999999999</v>
      </c>
    </row>
    <row r="257" spans="1:2" x14ac:dyDescent="0.25">
      <c r="A257" s="46" t="s">
        <v>514</v>
      </c>
      <c r="B257" s="46" t="e">
        <f>B255*B256</f>
        <v>#REF!</v>
      </c>
    </row>
    <row r="258" spans="1:2" x14ac:dyDescent="0.25">
      <c r="A258" s="46" t="s">
        <v>515</v>
      </c>
      <c r="B258" s="46">
        <v>142.19999999999999</v>
      </c>
    </row>
    <row r="259" spans="1:2" x14ac:dyDescent="0.25">
      <c r="A259" s="46" t="s">
        <v>516</v>
      </c>
      <c r="B259" s="46" t="e">
        <f>B257+B258</f>
        <v>#REF!</v>
      </c>
    </row>
    <row r="260" spans="1:2" x14ac:dyDescent="0.25">
      <c r="A260" s="46" t="s">
        <v>517</v>
      </c>
      <c r="B260" s="46">
        <v>0</v>
      </c>
    </row>
    <row r="261" spans="1:2" x14ac:dyDescent="0.25">
      <c r="A261" s="46" t="s">
        <v>518</v>
      </c>
      <c r="B261" s="46" t="e">
        <f>(B259-B260)</f>
        <v>#REF!</v>
      </c>
    </row>
    <row r="264" spans="1:2" x14ac:dyDescent="0.25">
      <c r="A264" s="46" t="str">
        <f>Fortalecimiento!C61</f>
        <v>JOSE ROBERTO PLASCENCIA VELAZQUEZ</v>
      </c>
      <c r="B264" s="46"/>
    </row>
    <row r="265" spans="1:2" x14ac:dyDescent="0.25">
      <c r="A265" s="46"/>
      <c r="B265" s="46"/>
    </row>
    <row r="266" spans="1:2" x14ac:dyDescent="0.25">
      <c r="A266" s="46"/>
      <c r="B266" s="46"/>
    </row>
    <row r="267" spans="1:2" x14ac:dyDescent="0.25">
      <c r="A267" s="46"/>
      <c r="B267" s="46"/>
    </row>
    <row r="268" spans="1:2" x14ac:dyDescent="0.25">
      <c r="A268" s="46" t="s">
        <v>519</v>
      </c>
      <c r="B268" s="46">
        <f>Fortalecimiento!I61</f>
        <v>2509</v>
      </c>
    </row>
    <row r="269" spans="1:2" x14ac:dyDescent="0.25">
      <c r="A269" s="46" t="s">
        <v>511</v>
      </c>
      <c r="B269" s="46">
        <v>2422.81</v>
      </c>
    </row>
    <row r="270" spans="1:2" x14ac:dyDescent="0.25">
      <c r="A270" s="46" t="s">
        <v>512</v>
      </c>
      <c r="B270" s="46">
        <f>B268-B269</f>
        <v>86.190000000000055</v>
      </c>
    </row>
    <row r="271" spans="1:2" x14ac:dyDescent="0.25">
      <c r="A271" s="46" t="s">
        <v>513</v>
      </c>
      <c r="B271" s="65">
        <v>0.10879999999999999</v>
      </c>
    </row>
    <row r="272" spans="1:2" x14ac:dyDescent="0.25">
      <c r="A272" s="46" t="s">
        <v>514</v>
      </c>
      <c r="B272" s="46">
        <f>B270*B271</f>
        <v>9.3774720000000062</v>
      </c>
    </row>
    <row r="273" spans="1:3" x14ac:dyDescent="0.25">
      <c r="A273" s="46" t="s">
        <v>515</v>
      </c>
      <c r="B273" s="46">
        <v>142.19999999999999</v>
      </c>
    </row>
    <row r="274" spans="1:3" x14ac:dyDescent="0.25">
      <c r="A274" s="46" t="s">
        <v>516</v>
      </c>
      <c r="B274" s="46">
        <f>B272+B273</f>
        <v>151.577472</v>
      </c>
    </row>
    <row r="275" spans="1:3" x14ac:dyDescent="0.25">
      <c r="A275" s="46" t="s">
        <v>517</v>
      </c>
      <c r="B275" s="46">
        <v>160.35</v>
      </c>
    </row>
    <row r="276" spans="1:3" x14ac:dyDescent="0.25">
      <c r="A276" s="46" t="s">
        <v>518</v>
      </c>
      <c r="B276" s="46">
        <f>(B274-B275)</f>
        <v>-8.7725279999999941</v>
      </c>
    </row>
    <row r="279" spans="1:3" x14ac:dyDescent="0.25">
      <c r="A279" s="46" t="str">
        <f>Fortalecimiento!C65</f>
        <v>JOSE ROBERTO ROBLES VELAZQUEZ</v>
      </c>
      <c r="B279" s="46"/>
      <c r="C279" s="1"/>
    </row>
    <row r="280" spans="1:3" x14ac:dyDescent="0.25">
      <c r="A280" s="46"/>
      <c r="B280" s="46"/>
      <c r="C280" s="1"/>
    </row>
    <row r="281" spans="1:3" x14ac:dyDescent="0.25">
      <c r="A281" s="46"/>
      <c r="B281" s="46"/>
      <c r="C281" s="1"/>
    </row>
    <row r="282" spans="1:3" x14ac:dyDescent="0.25">
      <c r="A282" s="46"/>
      <c r="B282" s="46"/>
      <c r="C282" s="1"/>
    </row>
    <row r="283" spans="1:3" x14ac:dyDescent="0.25">
      <c r="A283" s="46" t="s">
        <v>519</v>
      </c>
      <c r="B283" s="46">
        <f>Fortalecimiento!I65</f>
        <v>3210.5</v>
      </c>
      <c r="C283" s="1"/>
    </row>
    <row r="284" spans="1:3" x14ac:dyDescent="0.25">
      <c r="A284" s="46" t="s">
        <v>511</v>
      </c>
      <c r="B284" s="46">
        <v>2422.81</v>
      </c>
      <c r="C284" s="1"/>
    </row>
    <row r="285" spans="1:3" x14ac:dyDescent="0.25">
      <c r="A285" s="46" t="s">
        <v>512</v>
      </c>
      <c r="B285" s="46">
        <f>B283-B284</f>
        <v>787.69</v>
      </c>
      <c r="C285" s="1"/>
    </row>
    <row r="286" spans="1:3" x14ac:dyDescent="0.25">
      <c r="A286" s="46" t="s">
        <v>513</v>
      </c>
      <c r="B286" s="65">
        <v>0.10879999999999999</v>
      </c>
      <c r="C286" s="1"/>
    </row>
    <row r="287" spans="1:3" x14ac:dyDescent="0.25">
      <c r="A287" s="46" t="s">
        <v>514</v>
      </c>
      <c r="B287" s="46">
        <f>B285*B286</f>
        <v>85.700671999999997</v>
      </c>
      <c r="C287" s="1"/>
    </row>
    <row r="288" spans="1:3" x14ac:dyDescent="0.25">
      <c r="A288" s="46" t="s">
        <v>515</v>
      </c>
      <c r="B288" s="46">
        <v>142.19999999999999</v>
      </c>
      <c r="C288" s="1"/>
    </row>
    <row r="289" spans="1:3" x14ac:dyDescent="0.25">
      <c r="A289" s="46" t="s">
        <v>516</v>
      </c>
      <c r="B289" s="46">
        <f>B287+B288</f>
        <v>227.90067199999999</v>
      </c>
      <c r="C289" s="1"/>
    </row>
    <row r="290" spans="1:3" x14ac:dyDescent="0.25">
      <c r="A290" s="46" t="s">
        <v>517</v>
      </c>
      <c r="B290" s="46">
        <v>125.1</v>
      </c>
      <c r="C290" s="1"/>
    </row>
    <row r="291" spans="1:3" x14ac:dyDescent="0.25">
      <c r="A291" s="46" t="s">
        <v>518</v>
      </c>
      <c r="B291" s="46">
        <f>(B289-B290)</f>
        <v>102.80067199999999</v>
      </c>
      <c r="C291" s="1"/>
    </row>
    <row r="292" spans="1:3" x14ac:dyDescent="0.25">
      <c r="A292" s="1"/>
      <c r="B292" s="1"/>
      <c r="C292" s="1"/>
    </row>
    <row r="293" spans="1:3" x14ac:dyDescent="0.25">
      <c r="A293" s="46" t="str">
        <f>Administrativos!C49</f>
        <v>RODOLFO ROBLEDO LOPEZ</v>
      </c>
      <c r="B293" s="46"/>
      <c r="C293" s="1"/>
    </row>
    <row r="294" spans="1:3" x14ac:dyDescent="0.25">
      <c r="A294" s="46"/>
      <c r="B294" s="46"/>
      <c r="C294" s="1"/>
    </row>
    <row r="295" spans="1:3" x14ac:dyDescent="0.25">
      <c r="A295" s="46"/>
      <c r="B295" s="46"/>
      <c r="C295" s="1"/>
    </row>
    <row r="296" spans="1:3" x14ac:dyDescent="0.25">
      <c r="A296" s="46"/>
      <c r="B296" s="46"/>
      <c r="C296" s="1"/>
    </row>
    <row r="297" spans="1:3" x14ac:dyDescent="0.25">
      <c r="A297" s="46" t="s">
        <v>519</v>
      </c>
      <c r="B297" s="46">
        <f>Administrativos!I49</f>
        <v>3866.5</v>
      </c>
      <c r="C297" s="1"/>
    </row>
    <row r="298" spans="1:3" x14ac:dyDescent="0.25">
      <c r="A298" s="46" t="s">
        <v>511</v>
      </c>
      <c r="B298" s="46">
        <v>2422.81</v>
      </c>
      <c r="C298" s="1"/>
    </row>
    <row r="299" spans="1:3" x14ac:dyDescent="0.25">
      <c r="A299" s="46" t="s">
        <v>512</v>
      </c>
      <c r="B299" s="46">
        <f>B297-B298</f>
        <v>1443.69</v>
      </c>
      <c r="C299" s="1"/>
    </row>
    <row r="300" spans="1:3" x14ac:dyDescent="0.25">
      <c r="A300" s="46" t="s">
        <v>513</v>
      </c>
      <c r="B300" s="65">
        <v>0.10879999999999999</v>
      </c>
      <c r="C300" s="1"/>
    </row>
    <row r="301" spans="1:3" x14ac:dyDescent="0.25">
      <c r="A301" s="46" t="s">
        <v>514</v>
      </c>
      <c r="B301" s="46">
        <f>B299*B300</f>
        <v>157.07347200000001</v>
      </c>
      <c r="C301" s="1"/>
    </row>
    <row r="302" spans="1:3" x14ac:dyDescent="0.25">
      <c r="A302" s="46" t="s">
        <v>515</v>
      </c>
      <c r="B302" s="46">
        <v>142.19999999999999</v>
      </c>
      <c r="C302" s="1"/>
    </row>
    <row r="303" spans="1:3" x14ac:dyDescent="0.25">
      <c r="A303" s="46" t="s">
        <v>516</v>
      </c>
      <c r="B303" s="46">
        <f>B301+B302</f>
        <v>299.27347199999997</v>
      </c>
      <c r="C303" s="1"/>
    </row>
    <row r="304" spans="1:3" x14ac:dyDescent="0.25">
      <c r="A304" s="46" t="s">
        <v>517</v>
      </c>
      <c r="B304" s="46">
        <v>0</v>
      </c>
      <c r="C304" s="1"/>
    </row>
    <row r="305" spans="1:3" x14ac:dyDescent="0.25">
      <c r="A305" s="46" t="s">
        <v>518</v>
      </c>
      <c r="B305" s="46">
        <f>(B303-B304)</f>
        <v>299.27347199999997</v>
      </c>
      <c r="C305" s="1"/>
    </row>
    <row r="308" spans="1:3" x14ac:dyDescent="0.25">
      <c r="A308" s="46" t="str">
        <f>Administrativos!C57</f>
        <v>DIONISIO VIZCARRA GAMON</v>
      </c>
      <c r="B308" s="46"/>
    </row>
    <row r="309" spans="1:3" x14ac:dyDescent="0.25">
      <c r="A309" s="46"/>
      <c r="B309" s="46"/>
    </row>
    <row r="310" spans="1:3" x14ac:dyDescent="0.25">
      <c r="A310" s="46"/>
      <c r="B310" s="46"/>
    </row>
    <row r="311" spans="1:3" x14ac:dyDescent="0.25">
      <c r="A311" s="46"/>
      <c r="B311" s="46"/>
    </row>
    <row r="312" spans="1:3" x14ac:dyDescent="0.25">
      <c r="A312" s="46" t="s">
        <v>519</v>
      </c>
      <c r="B312" s="46">
        <f>Administrativos!I57</f>
        <v>2508.5</v>
      </c>
    </row>
    <row r="313" spans="1:3" x14ac:dyDescent="0.25">
      <c r="A313" s="46" t="s">
        <v>511</v>
      </c>
      <c r="B313" s="46">
        <v>2422.81</v>
      </c>
    </row>
    <row r="314" spans="1:3" x14ac:dyDescent="0.25">
      <c r="A314" s="46" t="s">
        <v>512</v>
      </c>
      <c r="B314" s="46">
        <f>B312-B313</f>
        <v>85.690000000000055</v>
      </c>
    </row>
    <row r="315" spans="1:3" x14ac:dyDescent="0.25">
      <c r="A315" s="46" t="s">
        <v>513</v>
      </c>
      <c r="B315" s="65">
        <v>0.10879999999999999</v>
      </c>
    </row>
    <row r="316" spans="1:3" x14ac:dyDescent="0.25">
      <c r="A316" s="46" t="s">
        <v>514</v>
      </c>
      <c r="B316" s="46">
        <f>B314*B315</f>
        <v>9.3230720000000051</v>
      </c>
    </row>
    <row r="317" spans="1:3" x14ac:dyDescent="0.25">
      <c r="A317" s="46" t="s">
        <v>515</v>
      </c>
      <c r="B317" s="46">
        <v>142.19999999999999</v>
      </c>
    </row>
    <row r="318" spans="1:3" x14ac:dyDescent="0.25">
      <c r="A318" s="46" t="s">
        <v>516</v>
      </c>
      <c r="B318" s="46">
        <f>B316+B317</f>
        <v>151.52307199999998</v>
      </c>
    </row>
    <row r="319" spans="1:3" x14ac:dyDescent="0.25">
      <c r="A319" s="46" t="s">
        <v>517</v>
      </c>
      <c r="B319" s="46">
        <v>160.35</v>
      </c>
    </row>
    <row r="320" spans="1:3" x14ac:dyDescent="0.25">
      <c r="A320" s="46" t="s">
        <v>518</v>
      </c>
      <c r="B320" s="46">
        <f>(B318-B319)</f>
        <v>-8.8269280000000094</v>
      </c>
    </row>
    <row r="321" spans="1:2" x14ac:dyDescent="0.25">
      <c r="A321" s="1"/>
      <c r="B321" s="1"/>
    </row>
    <row r="323" spans="1:2" x14ac:dyDescent="0.25">
      <c r="A323" s="46" t="str">
        <f>Administrativos!C64</f>
        <v>VALENTE GARCIA CONTRERAS</v>
      </c>
      <c r="B323" s="46"/>
    </row>
    <row r="324" spans="1:2" x14ac:dyDescent="0.25">
      <c r="A324" s="46"/>
      <c r="B324" s="46"/>
    </row>
    <row r="325" spans="1:2" x14ac:dyDescent="0.25">
      <c r="A325" s="46"/>
      <c r="B325" s="46"/>
    </row>
    <row r="326" spans="1:2" x14ac:dyDescent="0.25">
      <c r="A326" s="46"/>
      <c r="B326" s="46"/>
    </row>
    <row r="327" spans="1:2" x14ac:dyDescent="0.25">
      <c r="A327" s="46" t="s">
        <v>519</v>
      </c>
      <c r="B327" s="46">
        <f>Administrativos!I64</f>
        <v>3096</v>
      </c>
    </row>
    <row r="328" spans="1:2" x14ac:dyDescent="0.25">
      <c r="A328" s="46" t="s">
        <v>511</v>
      </c>
      <c r="B328" s="46">
        <v>2422.81</v>
      </c>
    </row>
    <row r="329" spans="1:2" x14ac:dyDescent="0.25">
      <c r="A329" s="46" t="s">
        <v>512</v>
      </c>
      <c r="B329" s="46">
        <f>B327-B328</f>
        <v>673.19</v>
      </c>
    </row>
    <row r="330" spans="1:2" x14ac:dyDescent="0.25">
      <c r="A330" s="46" t="s">
        <v>513</v>
      </c>
      <c r="B330" s="65">
        <v>0.10879999999999999</v>
      </c>
    </row>
    <row r="331" spans="1:2" x14ac:dyDescent="0.25">
      <c r="A331" s="46" t="s">
        <v>514</v>
      </c>
      <c r="B331" s="46">
        <f>B329*B330</f>
        <v>73.243071999999998</v>
      </c>
    </row>
    <row r="332" spans="1:2" x14ac:dyDescent="0.25">
      <c r="A332" s="46" t="s">
        <v>515</v>
      </c>
      <c r="B332" s="46">
        <v>142.19999999999999</v>
      </c>
    </row>
    <row r="333" spans="1:2" x14ac:dyDescent="0.25">
      <c r="A333" s="46" t="s">
        <v>516</v>
      </c>
      <c r="B333" s="46">
        <f>B331+B332</f>
        <v>215.44307199999997</v>
      </c>
    </row>
    <row r="334" spans="1:2" x14ac:dyDescent="0.25">
      <c r="A334" s="46" t="s">
        <v>517</v>
      </c>
      <c r="B334" s="46">
        <v>125.1</v>
      </c>
    </row>
    <row r="335" spans="1:2" x14ac:dyDescent="0.25">
      <c r="A335" s="46" t="s">
        <v>518</v>
      </c>
      <c r="B335" s="46">
        <f>(B333-B334)</f>
        <v>90.343071999999978</v>
      </c>
    </row>
    <row r="338" spans="1:3" x14ac:dyDescent="0.25">
      <c r="A338" s="46" t="str">
        <f>Administrativos!C68</f>
        <v>GONZALO SALAZAR VENEGAS</v>
      </c>
      <c r="B338" s="46"/>
      <c r="C338" s="1"/>
    </row>
    <row r="339" spans="1:3" x14ac:dyDescent="0.25">
      <c r="A339" s="46"/>
      <c r="B339" s="46"/>
      <c r="C339" s="1"/>
    </row>
    <row r="340" spans="1:3" x14ac:dyDescent="0.25">
      <c r="A340" s="46"/>
      <c r="B340" s="46"/>
      <c r="C340" s="1"/>
    </row>
    <row r="341" spans="1:3" x14ac:dyDescent="0.25">
      <c r="A341" s="46"/>
      <c r="B341" s="46"/>
      <c r="C341" s="1"/>
    </row>
    <row r="342" spans="1:3" x14ac:dyDescent="0.25">
      <c r="A342" s="46" t="s">
        <v>519</v>
      </c>
      <c r="B342" s="46">
        <f>Administrativos!I68</f>
        <v>2402</v>
      </c>
      <c r="C342" s="1"/>
    </row>
    <row r="343" spans="1:3" x14ac:dyDescent="0.25">
      <c r="A343" s="46" t="s">
        <v>511</v>
      </c>
      <c r="B343" s="46">
        <v>285.45999999999998</v>
      </c>
      <c r="C343" s="1"/>
    </row>
    <row r="344" spans="1:3" x14ac:dyDescent="0.25">
      <c r="A344" s="46" t="s">
        <v>512</v>
      </c>
      <c r="B344" s="46">
        <f>B342-B343</f>
        <v>2116.54</v>
      </c>
      <c r="C344" s="1"/>
    </row>
    <row r="345" spans="1:3" x14ac:dyDescent="0.25">
      <c r="A345" s="46" t="s">
        <v>513</v>
      </c>
      <c r="B345" s="65">
        <v>6.4000000000000001E-2</v>
      </c>
      <c r="C345" s="1"/>
    </row>
    <row r="346" spans="1:3" x14ac:dyDescent="0.25">
      <c r="A346" s="46" t="s">
        <v>514</v>
      </c>
      <c r="B346" s="46">
        <f>B344*B345</f>
        <v>135.45856000000001</v>
      </c>
      <c r="C346" s="1"/>
    </row>
    <row r="347" spans="1:3" x14ac:dyDescent="0.25">
      <c r="A347" s="46" t="s">
        <v>515</v>
      </c>
      <c r="B347" s="46">
        <v>5.55</v>
      </c>
      <c r="C347" s="1"/>
    </row>
    <row r="348" spans="1:3" x14ac:dyDescent="0.25">
      <c r="A348" s="46" t="s">
        <v>516</v>
      </c>
      <c r="B348" s="46">
        <f>B346+B347</f>
        <v>141.00856000000002</v>
      </c>
      <c r="C348" s="1"/>
    </row>
    <row r="349" spans="1:3" x14ac:dyDescent="0.25">
      <c r="A349" s="46" t="s">
        <v>517</v>
      </c>
      <c r="B349" s="46">
        <v>160.35</v>
      </c>
      <c r="C349" s="1"/>
    </row>
    <row r="350" spans="1:3" x14ac:dyDescent="0.25">
      <c r="A350" s="46" t="s">
        <v>518</v>
      </c>
      <c r="B350" s="46">
        <f>(B348-B349)</f>
        <v>-19.341439999999977</v>
      </c>
      <c r="C350" s="1"/>
    </row>
    <row r="351" spans="1:3" x14ac:dyDescent="0.25">
      <c r="A351" s="1"/>
      <c r="B351" s="1"/>
      <c r="C351" s="1"/>
    </row>
    <row r="353" spans="1:2" x14ac:dyDescent="0.25">
      <c r="A353" s="46" t="str">
        <f>Administrativos!C73</f>
        <v>OFELIA LUQUE MUÑOZ</v>
      </c>
      <c r="B353" s="46"/>
    </row>
    <row r="354" spans="1:2" x14ac:dyDescent="0.25">
      <c r="A354" s="46"/>
      <c r="B354" s="46"/>
    </row>
    <row r="355" spans="1:2" x14ac:dyDescent="0.25">
      <c r="A355" s="46"/>
      <c r="B355" s="46"/>
    </row>
    <row r="356" spans="1:2" x14ac:dyDescent="0.25">
      <c r="A356" s="46"/>
      <c r="B356" s="46"/>
    </row>
    <row r="357" spans="1:2" x14ac:dyDescent="0.25">
      <c r="A357" s="46" t="s">
        <v>519</v>
      </c>
      <c r="B357" s="46">
        <f>Administrativos!I73</f>
        <v>4555</v>
      </c>
    </row>
    <row r="358" spans="1:2" x14ac:dyDescent="0.25">
      <c r="A358" s="46" t="s">
        <v>511</v>
      </c>
      <c r="B358" s="46">
        <v>4257.91</v>
      </c>
    </row>
    <row r="359" spans="1:2" x14ac:dyDescent="0.25">
      <c r="A359" s="46" t="s">
        <v>512</v>
      </c>
      <c r="B359" s="46">
        <f>B357-B358</f>
        <v>297.09000000000015</v>
      </c>
    </row>
    <row r="360" spans="1:2" x14ac:dyDescent="0.25">
      <c r="A360" s="46" t="s">
        <v>513</v>
      </c>
      <c r="B360" s="65">
        <v>0.16</v>
      </c>
    </row>
    <row r="361" spans="1:2" x14ac:dyDescent="0.25">
      <c r="A361" s="46" t="s">
        <v>514</v>
      </c>
      <c r="B361" s="46">
        <f>B359*B360</f>
        <v>47.534400000000026</v>
      </c>
    </row>
    <row r="362" spans="1:2" x14ac:dyDescent="0.25">
      <c r="A362" s="46" t="s">
        <v>515</v>
      </c>
      <c r="B362" s="46">
        <v>341.85</v>
      </c>
    </row>
    <row r="363" spans="1:2" x14ac:dyDescent="0.25">
      <c r="A363" s="46" t="s">
        <v>516</v>
      </c>
      <c r="B363" s="46">
        <f>B361+B362</f>
        <v>389.38440000000003</v>
      </c>
    </row>
    <row r="364" spans="1:2" x14ac:dyDescent="0.25">
      <c r="A364" s="46" t="s">
        <v>517</v>
      </c>
      <c r="B364" s="46">
        <v>0</v>
      </c>
    </row>
    <row r="365" spans="1:2" x14ac:dyDescent="0.25">
      <c r="A365" s="46" t="s">
        <v>518</v>
      </c>
      <c r="B365" s="46">
        <f>(B363-B364)</f>
        <v>389.38440000000003</v>
      </c>
    </row>
    <row r="366" spans="1:2" x14ac:dyDescent="0.25">
      <c r="A366" s="1"/>
      <c r="B366" s="1"/>
    </row>
    <row r="368" spans="1:2" x14ac:dyDescent="0.25">
      <c r="A368" s="46" t="str">
        <f>Administrativos!C74</f>
        <v>OSCAR ESCORCIA VILLALOBOS</v>
      </c>
      <c r="B368" s="46"/>
    </row>
    <row r="369" spans="1:2" x14ac:dyDescent="0.25">
      <c r="A369" s="46"/>
      <c r="B369" s="46"/>
    </row>
    <row r="370" spans="1:2" x14ac:dyDescent="0.25">
      <c r="A370" s="46"/>
      <c r="B370" s="46"/>
    </row>
    <row r="371" spans="1:2" x14ac:dyDescent="0.25">
      <c r="A371" s="46"/>
      <c r="B371" s="46"/>
    </row>
    <row r="372" spans="1:2" x14ac:dyDescent="0.25">
      <c r="A372" s="46" t="s">
        <v>519</v>
      </c>
      <c r="B372" s="46">
        <f>Administrativos!I74</f>
        <v>3325</v>
      </c>
    </row>
    <row r="373" spans="1:2" x14ac:dyDescent="0.25">
      <c r="A373" s="46" t="s">
        <v>511</v>
      </c>
      <c r="B373" s="46">
        <v>2422.81</v>
      </c>
    </row>
    <row r="374" spans="1:2" x14ac:dyDescent="0.25">
      <c r="A374" s="46" t="s">
        <v>512</v>
      </c>
      <c r="B374" s="46">
        <f>B372-B373</f>
        <v>902.19</v>
      </c>
    </row>
    <row r="375" spans="1:2" x14ac:dyDescent="0.25">
      <c r="A375" s="46" t="s">
        <v>513</v>
      </c>
      <c r="B375" s="65">
        <v>0.10879999999999999</v>
      </c>
    </row>
    <row r="376" spans="1:2" x14ac:dyDescent="0.25">
      <c r="A376" s="46" t="s">
        <v>514</v>
      </c>
      <c r="B376" s="46">
        <f>B374*B375</f>
        <v>98.158271999999997</v>
      </c>
    </row>
    <row r="377" spans="1:2" x14ac:dyDescent="0.25">
      <c r="A377" s="46" t="s">
        <v>515</v>
      </c>
      <c r="B377" s="46">
        <v>142.19999999999999</v>
      </c>
    </row>
    <row r="378" spans="1:2" x14ac:dyDescent="0.25">
      <c r="A378" s="46" t="s">
        <v>516</v>
      </c>
      <c r="B378" s="46">
        <f>B376+B377</f>
        <v>240.358272</v>
      </c>
    </row>
    <row r="379" spans="1:2" x14ac:dyDescent="0.25">
      <c r="A379" s="46" t="s">
        <v>517</v>
      </c>
      <c r="B379" s="46">
        <v>125.1</v>
      </c>
    </row>
    <row r="380" spans="1:2" x14ac:dyDescent="0.25">
      <c r="A380" s="46" t="s">
        <v>518</v>
      </c>
      <c r="B380" s="46">
        <f>(B378-B379)</f>
        <v>115.25827200000001</v>
      </c>
    </row>
    <row r="385" spans="1:4" x14ac:dyDescent="0.25">
      <c r="A385" s="46" t="str">
        <f>Administrativos!C88</f>
        <v>MAGDA ALEJANDRA ACEVES HERNANDEZ</v>
      </c>
      <c r="B385" s="46"/>
      <c r="C385" s="1"/>
    </row>
    <row r="386" spans="1:4" x14ac:dyDescent="0.25">
      <c r="A386" s="46"/>
      <c r="B386" s="46"/>
      <c r="C386" s="1"/>
    </row>
    <row r="387" spans="1:4" x14ac:dyDescent="0.25">
      <c r="A387" s="46"/>
      <c r="B387" s="46"/>
      <c r="C387" s="1"/>
    </row>
    <row r="388" spans="1:4" x14ac:dyDescent="0.25">
      <c r="A388" s="46"/>
      <c r="B388" s="46"/>
      <c r="C388" s="1"/>
    </row>
    <row r="389" spans="1:4" x14ac:dyDescent="0.25">
      <c r="A389" s="46" t="s">
        <v>519</v>
      </c>
      <c r="B389" s="46">
        <f>Administrativos!I88</f>
        <v>2730</v>
      </c>
      <c r="C389" s="1"/>
    </row>
    <row r="390" spans="1:4" x14ac:dyDescent="0.25">
      <c r="A390" s="46" t="s">
        <v>511</v>
      </c>
      <c r="B390" s="46">
        <v>2422.81</v>
      </c>
      <c r="C390" s="1"/>
    </row>
    <row r="391" spans="1:4" x14ac:dyDescent="0.25">
      <c r="A391" s="46" t="s">
        <v>512</v>
      </c>
      <c r="B391" s="46">
        <f>B389-B390</f>
        <v>307.19000000000005</v>
      </c>
      <c r="C391" s="1"/>
    </row>
    <row r="392" spans="1:4" x14ac:dyDescent="0.25">
      <c r="A392" s="46" t="s">
        <v>513</v>
      </c>
      <c r="B392" s="65">
        <v>0.10879999999999999</v>
      </c>
      <c r="C392" s="1"/>
    </row>
    <row r="393" spans="1:4" x14ac:dyDescent="0.25">
      <c r="A393" s="46" t="s">
        <v>514</v>
      </c>
      <c r="B393" s="46">
        <f>B391*B392</f>
        <v>33.422272000000007</v>
      </c>
      <c r="C393" s="1"/>
    </row>
    <row r="394" spans="1:4" x14ac:dyDescent="0.25">
      <c r="A394" s="46" t="s">
        <v>515</v>
      </c>
      <c r="B394" s="46">
        <v>142.19999999999999</v>
      </c>
      <c r="C394" s="1"/>
    </row>
    <row r="395" spans="1:4" x14ac:dyDescent="0.25">
      <c r="A395" s="46" t="s">
        <v>516</v>
      </c>
      <c r="B395" s="46">
        <f>B393+B394</f>
        <v>175.62227200000001</v>
      </c>
      <c r="C395" s="1"/>
    </row>
    <row r="396" spans="1:4" x14ac:dyDescent="0.25">
      <c r="A396" s="46" t="s">
        <v>517</v>
      </c>
      <c r="B396" s="46">
        <v>145.35</v>
      </c>
      <c r="C396" s="1"/>
    </row>
    <row r="397" spans="1:4" x14ac:dyDescent="0.25">
      <c r="A397" s="46" t="s">
        <v>518</v>
      </c>
      <c r="B397" s="46">
        <f>(B395-B396)</f>
        <v>30.272272000000015</v>
      </c>
      <c r="C397" s="1"/>
    </row>
    <row r="398" spans="1:4" x14ac:dyDescent="0.25">
      <c r="A398" s="1"/>
      <c r="B398" s="1"/>
      <c r="C398" s="1"/>
    </row>
    <row r="399" spans="1:4" x14ac:dyDescent="0.25">
      <c r="A399" s="1"/>
      <c r="B399" s="1"/>
      <c r="C399" s="1"/>
    </row>
    <row r="400" spans="1:4" x14ac:dyDescent="0.25">
      <c r="A400" s="46" t="str">
        <f>Administrativos!C89</f>
        <v>EMILIO MARQUEZ HERNANDEZ</v>
      </c>
      <c r="B400" s="46"/>
      <c r="C400" s="1"/>
      <c r="D400" s="1"/>
    </row>
    <row r="401" spans="1:4" x14ac:dyDescent="0.25">
      <c r="A401" s="46"/>
      <c r="B401" s="46"/>
      <c r="C401" s="1"/>
      <c r="D401" s="1"/>
    </row>
    <row r="402" spans="1:4" x14ac:dyDescent="0.25">
      <c r="A402" s="46"/>
      <c r="B402" s="46"/>
      <c r="C402" s="1"/>
      <c r="D402" s="1"/>
    </row>
    <row r="403" spans="1:4" x14ac:dyDescent="0.25">
      <c r="A403" s="46"/>
      <c r="B403" s="46"/>
      <c r="C403" s="1"/>
      <c r="D403" s="1"/>
    </row>
    <row r="404" spans="1:4" x14ac:dyDescent="0.25">
      <c r="A404" s="46" t="s">
        <v>519</v>
      </c>
      <c r="B404" s="46">
        <f>Administrativos!I89</f>
        <v>3554.24</v>
      </c>
      <c r="C404" s="1"/>
      <c r="D404" s="1"/>
    </row>
    <row r="405" spans="1:4" x14ac:dyDescent="0.25">
      <c r="A405" s="46" t="s">
        <v>511</v>
      </c>
      <c r="B405" s="46">
        <v>2422.81</v>
      </c>
      <c r="C405" s="1"/>
      <c r="D405" s="1"/>
    </row>
    <row r="406" spans="1:4" x14ac:dyDescent="0.25">
      <c r="A406" s="46" t="s">
        <v>512</v>
      </c>
      <c r="B406" s="46">
        <f>B404-B405</f>
        <v>1131.4299999999998</v>
      </c>
      <c r="C406" s="1"/>
      <c r="D406" s="1"/>
    </row>
    <row r="407" spans="1:4" x14ac:dyDescent="0.25">
      <c r="A407" s="46" t="s">
        <v>513</v>
      </c>
      <c r="B407" s="65">
        <v>0.10879999999999999</v>
      </c>
      <c r="C407" s="1"/>
      <c r="D407" s="1"/>
    </row>
    <row r="408" spans="1:4" x14ac:dyDescent="0.25">
      <c r="A408" s="46" t="s">
        <v>514</v>
      </c>
      <c r="B408" s="46">
        <f>B406*B407</f>
        <v>123.09958399999998</v>
      </c>
      <c r="C408" s="1"/>
      <c r="D408" s="1"/>
    </row>
    <row r="409" spans="1:4" x14ac:dyDescent="0.25">
      <c r="A409" s="46" t="s">
        <v>515</v>
      </c>
      <c r="B409" s="46">
        <v>142.19999999999999</v>
      </c>
      <c r="C409" s="1"/>
      <c r="D409" s="1"/>
    </row>
    <row r="410" spans="1:4" x14ac:dyDescent="0.25">
      <c r="A410" s="46" t="s">
        <v>516</v>
      </c>
      <c r="B410" s="46">
        <f>B408+B409</f>
        <v>265.29958399999998</v>
      </c>
      <c r="C410" s="1"/>
      <c r="D410" s="1"/>
    </row>
    <row r="411" spans="1:4" x14ac:dyDescent="0.25">
      <c r="A411" s="46" t="s">
        <v>517</v>
      </c>
      <c r="B411" s="46">
        <v>107.4</v>
      </c>
      <c r="C411" s="1"/>
      <c r="D411" s="1"/>
    </row>
    <row r="412" spans="1:4" x14ac:dyDescent="0.25">
      <c r="A412" s="46" t="s">
        <v>518</v>
      </c>
      <c r="B412" s="46">
        <f>(B410-B411)</f>
        <v>157.89958399999998</v>
      </c>
      <c r="C412" s="1"/>
      <c r="D412" s="1"/>
    </row>
    <row r="413" spans="1:4" x14ac:dyDescent="0.25">
      <c r="A413" s="1"/>
      <c r="B413" s="1"/>
      <c r="C413" s="1"/>
      <c r="D413" s="1"/>
    </row>
    <row r="415" spans="1:4" x14ac:dyDescent="0.25">
      <c r="A415" s="46" t="str">
        <f>Administrativos!C91</f>
        <v>JULIO CESAR CURIEL PEREZ</v>
      </c>
      <c r="B415" s="46"/>
    </row>
    <row r="416" spans="1:4" x14ac:dyDescent="0.25">
      <c r="A416" s="46"/>
      <c r="B416" s="46"/>
    </row>
    <row r="417" spans="1:3" x14ac:dyDescent="0.25">
      <c r="A417" s="46"/>
      <c r="B417" s="46"/>
    </row>
    <row r="418" spans="1:3" x14ac:dyDescent="0.25">
      <c r="A418" s="46"/>
      <c r="B418" s="46"/>
    </row>
    <row r="419" spans="1:3" x14ac:dyDescent="0.25">
      <c r="A419" s="46" t="s">
        <v>519</v>
      </c>
      <c r="B419" s="46">
        <f>Administrativos!I91</f>
        <v>2987.45</v>
      </c>
    </row>
    <row r="420" spans="1:3" x14ac:dyDescent="0.25">
      <c r="A420" s="46" t="s">
        <v>511</v>
      </c>
      <c r="B420" s="46">
        <v>2422.81</v>
      </c>
    </row>
    <row r="421" spans="1:3" x14ac:dyDescent="0.25">
      <c r="A421" s="46" t="s">
        <v>512</v>
      </c>
      <c r="B421" s="46">
        <f>B419-B420</f>
        <v>564.63999999999987</v>
      </c>
    </row>
    <row r="422" spans="1:3" x14ac:dyDescent="0.25">
      <c r="A422" s="46" t="s">
        <v>513</v>
      </c>
      <c r="B422" s="65">
        <v>0.10879999999999999</v>
      </c>
    </row>
    <row r="423" spans="1:3" x14ac:dyDescent="0.25">
      <c r="A423" s="46" t="s">
        <v>514</v>
      </c>
      <c r="B423" s="46">
        <f>B421*B422</f>
        <v>61.432831999999983</v>
      </c>
    </row>
    <row r="424" spans="1:3" x14ac:dyDescent="0.25">
      <c r="A424" s="46" t="s">
        <v>515</v>
      </c>
      <c r="B424" s="46">
        <v>142.19999999999999</v>
      </c>
    </row>
    <row r="425" spans="1:3" x14ac:dyDescent="0.25">
      <c r="A425" s="46" t="s">
        <v>516</v>
      </c>
      <c r="B425" s="46">
        <f>B423+B424</f>
        <v>203.63283199999998</v>
      </c>
    </row>
    <row r="426" spans="1:3" x14ac:dyDescent="0.25">
      <c r="A426" s="46" t="s">
        <v>517</v>
      </c>
      <c r="B426" s="46">
        <v>145.35</v>
      </c>
    </row>
    <row r="427" spans="1:3" x14ac:dyDescent="0.25">
      <c r="A427" s="46" t="s">
        <v>518</v>
      </c>
      <c r="B427" s="46">
        <f>(B425-B426)</f>
        <v>58.282831999999985</v>
      </c>
    </row>
    <row r="430" spans="1:3" x14ac:dyDescent="0.25">
      <c r="A430" s="46" t="str">
        <f>Administrativos!C94</f>
        <v>RAFAEL VELAZQUEZ LOPEZ</v>
      </c>
      <c r="B430" s="46"/>
      <c r="C430" s="1"/>
    </row>
    <row r="431" spans="1:3" x14ac:dyDescent="0.25">
      <c r="A431" s="46"/>
      <c r="B431" s="46"/>
      <c r="C431" s="1"/>
    </row>
    <row r="432" spans="1:3" x14ac:dyDescent="0.25">
      <c r="A432" s="46"/>
      <c r="B432" s="46"/>
      <c r="C432" s="1"/>
    </row>
    <row r="433" spans="1:3" x14ac:dyDescent="0.25">
      <c r="A433" s="46"/>
      <c r="B433" s="46"/>
      <c r="C433" s="1"/>
    </row>
    <row r="434" spans="1:3" x14ac:dyDescent="0.25">
      <c r="A434" s="46" t="s">
        <v>519</v>
      </c>
      <c r="B434" s="46">
        <f>Administrativos!I94</f>
        <v>4177.5</v>
      </c>
      <c r="C434" s="1"/>
    </row>
    <row r="435" spans="1:3" x14ac:dyDescent="0.25">
      <c r="A435" s="46" t="s">
        <v>511</v>
      </c>
      <c r="B435" s="46">
        <v>2422.81</v>
      </c>
      <c r="C435" s="1"/>
    </row>
    <row r="436" spans="1:3" x14ac:dyDescent="0.25">
      <c r="A436" s="46" t="s">
        <v>512</v>
      </c>
      <c r="B436" s="46">
        <f>B434-B435</f>
        <v>1754.69</v>
      </c>
      <c r="C436" s="1"/>
    </row>
    <row r="437" spans="1:3" x14ac:dyDescent="0.25">
      <c r="A437" s="46" t="s">
        <v>513</v>
      </c>
      <c r="B437" s="65">
        <v>0.10879999999999999</v>
      </c>
      <c r="C437" s="1"/>
    </row>
    <row r="438" spans="1:3" x14ac:dyDescent="0.25">
      <c r="A438" s="46" t="s">
        <v>514</v>
      </c>
      <c r="B438" s="46">
        <f>B436*B437</f>
        <v>190.91027199999999</v>
      </c>
      <c r="C438" s="1"/>
    </row>
    <row r="439" spans="1:3" x14ac:dyDescent="0.25">
      <c r="A439" s="46" t="s">
        <v>515</v>
      </c>
      <c r="B439" s="46">
        <v>142.19999999999999</v>
      </c>
      <c r="C439" s="1"/>
    </row>
    <row r="440" spans="1:3" x14ac:dyDescent="0.25">
      <c r="A440" s="46" t="s">
        <v>516</v>
      </c>
      <c r="B440" s="46">
        <f>B438+B439</f>
        <v>333.11027200000001</v>
      </c>
      <c r="C440" s="1"/>
    </row>
    <row r="441" spans="1:3" x14ac:dyDescent="0.25">
      <c r="A441" s="46" t="s">
        <v>517</v>
      </c>
      <c r="B441" s="46">
        <v>0</v>
      </c>
      <c r="C441" s="1"/>
    </row>
    <row r="442" spans="1:3" x14ac:dyDescent="0.25">
      <c r="A442" s="46" t="s">
        <v>518</v>
      </c>
      <c r="B442" s="46">
        <f>(B440-B441)</f>
        <v>333.11027200000001</v>
      </c>
      <c r="C442" s="1"/>
    </row>
    <row r="445" spans="1:3" x14ac:dyDescent="0.25">
      <c r="A445" s="46" t="str">
        <f>Administrativos!C107</f>
        <v>MARIA ANGELICA DE LEON PONCE</v>
      </c>
      <c r="B445" s="46"/>
    </row>
    <row r="446" spans="1:3" x14ac:dyDescent="0.25">
      <c r="A446" s="46"/>
      <c r="B446" s="46"/>
    </row>
    <row r="447" spans="1:3" x14ac:dyDescent="0.25">
      <c r="A447" s="46"/>
      <c r="B447" s="46"/>
    </row>
    <row r="448" spans="1:3" x14ac:dyDescent="0.25">
      <c r="A448" s="46"/>
      <c r="B448" s="46"/>
    </row>
    <row r="449" spans="1:3" x14ac:dyDescent="0.25">
      <c r="A449" s="46" t="s">
        <v>519</v>
      </c>
      <c r="B449" s="46">
        <f>Administrativos!I107</f>
        <v>1483.21</v>
      </c>
    </row>
    <row r="450" spans="1:3" x14ac:dyDescent="0.25">
      <c r="A450" s="46" t="s">
        <v>511</v>
      </c>
      <c r="B450" s="46">
        <v>285.45999999999998</v>
      </c>
    </row>
    <row r="451" spans="1:3" x14ac:dyDescent="0.25">
      <c r="A451" s="46" t="s">
        <v>512</v>
      </c>
      <c r="B451" s="46">
        <f>B449-B450</f>
        <v>1197.75</v>
      </c>
    </row>
    <row r="452" spans="1:3" x14ac:dyDescent="0.25">
      <c r="A452" s="46" t="s">
        <v>513</v>
      </c>
      <c r="B452" s="65">
        <v>6.4000000000000001E-2</v>
      </c>
    </row>
    <row r="453" spans="1:3" x14ac:dyDescent="0.25">
      <c r="A453" s="46" t="s">
        <v>514</v>
      </c>
      <c r="B453" s="46">
        <f>B451*B452</f>
        <v>76.656000000000006</v>
      </c>
    </row>
    <row r="454" spans="1:3" x14ac:dyDescent="0.25">
      <c r="A454" s="46" t="s">
        <v>515</v>
      </c>
      <c r="B454" s="46">
        <v>5.55</v>
      </c>
    </row>
    <row r="455" spans="1:3" x14ac:dyDescent="0.25">
      <c r="A455" s="46" t="s">
        <v>516</v>
      </c>
      <c r="B455" s="46">
        <f>B453+B454</f>
        <v>82.206000000000003</v>
      </c>
    </row>
    <row r="456" spans="1:3" x14ac:dyDescent="0.25">
      <c r="A456" s="46" t="s">
        <v>517</v>
      </c>
      <c r="B456" s="46">
        <v>200.7</v>
      </c>
    </row>
    <row r="457" spans="1:3" x14ac:dyDescent="0.25">
      <c r="A457" s="46" t="s">
        <v>518</v>
      </c>
      <c r="B457" s="46">
        <f>(B455-B456)</f>
        <v>-118.49399999999999</v>
      </c>
    </row>
    <row r="458" spans="1:3" x14ac:dyDescent="0.25">
      <c r="A458" s="1"/>
      <c r="B458" s="1"/>
    </row>
    <row r="460" spans="1:3" x14ac:dyDescent="0.25">
      <c r="A460" s="46" t="str">
        <f>Administrativos!C109</f>
        <v>JAIME NAVARRO VIZCARRA</v>
      </c>
      <c r="B460" s="46"/>
      <c r="C460" s="1"/>
    </row>
    <row r="461" spans="1:3" x14ac:dyDescent="0.25">
      <c r="A461" s="46"/>
      <c r="B461" s="46"/>
      <c r="C461" s="1"/>
    </row>
    <row r="462" spans="1:3" x14ac:dyDescent="0.25">
      <c r="A462" s="46"/>
      <c r="B462" s="46"/>
      <c r="C462" s="1"/>
    </row>
    <row r="463" spans="1:3" x14ac:dyDescent="0.25">
      <c r="A463" s="46"/>
      <c r="B463" s="46"/>
      <c r="C463" s="1"/>
    </row>
    <row r="464" spans="1:3" x14ac:dyDescent="0.25">
      <c r="A464" s="46" t="s">
        <v>519</v>
      </c>
      <c r="B464" s="46">
        <f>Administrativos!I109</f>
        <v>3096</v>
      </c>
      <c r="C464" s="1"/>
    </row>
    <row r="465" spans="1:3" x14ac:dyDescent="0.25">
      <c r="A465" s="46" t="s">
        <v>511</v>
      </c>
      <c r="B465" s="46">
        <v>2422.81</v>
      </c>
      <c r="C465" s="1"/>
    </row>
    <row r="466" spans="1:3" x14ac:dyDescent="0.25">
      <c r="A466" s="46" t="s">
        <v>512</v>
      </c>
      <c r="B466" s="46">
        <f>B464-B465</f>
        <v>673.19</v>
      </c>
      <c r="C466" s="1"/>
    </row>
    <row r="467" spans="1:3" x14ac:dyDescent="0.25">
      <c r="A467" s="46" t="s">
        <v>513</v>
      </c>
      <c r="B467" s="65">
        <v>0.10879999999999999</v>
      </c>
      <c r="C467" s="1"/>
    </row>
    <row r="468" spans="1:3" x14ac:dyDescent="0.25">
      <c r="A468" s="46" t="s">
        <v>514</v>
      </c>
      <c r="B468" s="46">
        <f>B466*B467</f>
        <v>73.243071999999998</v>
      </c>
      <c r="C468" s="1"/>
    </row>
    <row r="469" spans="1:3" x14ac:dyDescent="0.25">
      <c r="A469" s="46" t="s">
        <v>515</v>
      </c>
      <c r="B469" s="46">
        <v>142.19999999999999</v>
      </c>
      <c r="C469" s="1"/>
    </row>
    <row r="470" spans="1:3" x14ac:dyDescent="0.25">
      <c r="A470" s="46" t="s">
        <v>516</v>
      </c>
      <c r="B470" s="46">
        <f>B468+B469</f>
        <v>215.44307199999997</v>
      </c>
      <c r="C470" s="1"/>
    </row>
    <row r="471" spans="1:3" x14ac:dyDescent="0.25">
      <c r="A471" s="46" t="s">
        <v>517</v>
      </c>
      <c r="B471" s="46">
        <v>125.1</v>
      </c>
      <c r="C471" s="1"/>
    </row>
    <row r="472" spans="1:3" x14ac:dyDescent="0.25">
      <c r="A472" s="46" t="s">
        <v>518</v>
      </c>
      <c r="B472" s="46">
        <f>(B470-B471)</f>
        <v>90.343071999999978</v>
      </c>
      <c r="C472" s="1"/>
    </row>
    <row r="473" spans="1:3" x14ac:dyDescent="0.25">
      <c r="A473" s="1"/>
      <c r="B473" s="1"/>
      <c r="C473" s="1"/>
    </row>
    <row r="475" spans="1:3" x14ac:dyDescent="0.25">
      <c r="A475" s="46" t="str">
        <f>Administrativos!C135</f>
        <v>J. REFUGIO ACEVES PEREZ</v>
      </c>
      <c r="B475" s="46"/>
      <c r="C475" s="1"/>
    </row>
    <row r="476" spans="1:3" x14ac:dyDescent="0.25">
      <c r="A476" s="46"/>
      <c r="B476" s="46"/>
      <c r="C476" s="1"/>
    </row>
    <row r="477" spans="1:3" x14ac:dyDescent="0.25">
      <c r="A477" s="46"/>
      <c r="B477" s="46"/>
      <c r="C477" s="1"/>
    </row>
    <row r="478" spans="1:3" x14ac:dyDescent="0.25">
      <c r="A478" s="46"/>
      <c r="B478" s="46"/>
      <c r="C478" s="1"/>
    </row>
    <row r="479" spans="1:3" x14ac:dyDescent="0.25">
      <c r="A479" s="46" t="s">
        <v>519</v>
      </c>
      <c r="B479" s="46">
        <f>Administrativos!I135</f>
        <v>1323</v>
      </c>
      <c r="C479" s="1"/>
    </row>
    <row r="480" spans="1:3" x14ac:dyDescent="0.25">
      <c r="A480" s="46" t="s">
        <v>511</v>
      </c>
      <c r="B480" s="46">
        <v>285.45999999999998</v>
      </c>
      <c r="C480" s="1"/>
    </row>
    <row r="481" spans="1:3" x14ac:dyDescent="0.25">
      <c r="A481" s="46" t="s">
        <v>512</v>
      </c>
      <c r="B481" s="46">
        <f>B479-B480</f>
        <v>1037.54</v>
      </c>
      <c r="C481" s="1"/>
    </row>
    <row r="482" spans="1:3" x14ac:dyDescent="0.25">
      <c r="A482" s="46" t="s">
        <v>513</v>
      </c>
      <c r="B482" s="65">
        <v>6.4000000000000001E-2</v>
      </c>
      <c r="C482" s="1"/>
    </row>
    <row r="483" spans="1:3" x14ac:dyDescent="0.25">
      <c r="A483" s="46" t="s">
        <v>514</v>
      </c>
      <c r="B483" s="46">
        <f>B481*B482</f>
        <v>66.402559999999994</v>
      </c>
      <c r="C483" s="1"/>
    </row>
    <row r="484" spans="1:3" x14ac:dyDescent="0.25">
      <c r="A484" s="46" t="s">
        <v>515</v>
      </c>
      <c r="B484" s="46">
        <v>5.55</v>
      </c>
      <c r="C484" s="1"/>
    </row>
    <row r="485" spans="1:3" x14ac:dyDescent="0.25">
      <c r="A485" s="46" t="s">
        <v>516</v>
      </c>
      <c r="B485" s="46">
        <f>B483+B484</f>
        <v>71.952559999999991</v>
      </c>
      <c r="C485" s="1"/>
    </row>
    <row r="486" spans="1:3" x14ac:dyDescent="0.25">
      <c r="A486" s="46" t="s">
        <v>517</v>
      </c>
      <c r="B486" s="46">
        <v>200.7</v>
      </c>
      <c r="C486" s="1"/>
    </row>
    <row r="487" spans="1:3" x14ac:dyDescent="0.25">
      <c r="A487" s="46" t="s">
        <v>518</v>
      </c>
      <c r="B487" s="46">
        <f>(B485-B486)</f>
        <v>-128.74743999999998</v>
      </c>
      <c r="C487" s="1"/>
    </row>
    <row r="490" spans="1:3" x14ac:dyDescent="0.25">
      <c r="A490" s="46" t="str">
        <f>Administrativos!C137</f>
        <v>MIGUEL VENEGAS ACEVES</v>
      </c>
      <c r="B490" s="46"/>
      <c r="C490" s="1"/>
    </row>
    <row r="491" spans="1:3" x14ac:dyDescent="0.25">
      <c r="A491" s="46"/>
      <c r="B491" s="46"/>
      <c r="C491" s="1"/>
    </row>
    <row r="492" spans="1:3" x14ac:dyDescent="0.25">
      <c r="A492" s="46"/>
      <c r="B492" s="46"/>
      <c r="C492" s="1"/>
    </row>
    <row r="493" spans="1:3" x14ac:dyDescent="0.25">
      <c r="A493" s="46"/>
      <c r="B493" s="46"/>
      <c r="C493" s="1"/>
    </row>
    <row r="494" spans="1:3" x14ac:dyDescent="0.25">
      <c r="A494" s="46" t="s">
        <v>519</v>
      </c>
      <c r="B494" s="46">
        <f>Administrativos!I137</f>
        <v>2025</v>
      </c>
      <c r="C494" s="1"/>
    </row>
    <row r="495" spans="1:3" x14ac:dyDescent="0.25">
      <c r="A495" s="46" t="s">
        <v>511</v>
      </c>
      <c r="B495" s="46">
        <v>285.45999999999998</v>
      </c>
      <c r="C495" s="1"/>
    </row>
    <row r="496" spans="1:3" x14ac:dyDescent="0.25">
      <c r="A496" s="46" t="s">
        <v>512</v>
      </c>
      <c r="B496" s="46">
        <f>B494-B495</f>
        <v>1739.54</v>
      </c>
      <c r="C496" s="1"/>
    </row>
    <row r="497" spans="1:3" x14ac:dyDescent="0.25">
      <c r="A497" s="46" t="s">
        <v>513</v>
      </c>
      <c r="B497" s="65">
        <v>6.4000000000000001E-2</v>
      </c>
      <c r="C497" s="1"/>
    </row>
    <row r="498" spans="1:3" x14ac:dyDescent="0.25">
      <c r="A498" s="46" t="s">
        <v>514</v>
      </c>
      <c r="B498" s="46">
        <f>B496*B497</f>
        <v>111.33056000000001</v>
      </c>
      <c r="C498" s="1"/>
    </row>
    <row r="499" spans="1:3" x14ac:dyDescent="0.25">
      <c r="A499" s="46" t="s">
        <v>515</v>
      </c>
      <c r="B499" s="46">
        <v>5.55</v>
      </c>
      <c r="C499" s="1"/>
    </row>
    <row r="500" spans="1:3" x14ac:dyDescent="0.25">
      <c r="A500" s="46" t="s">
        <v>516</v>
      </c>
      <c r="B500" s="46">
        <f>B498+B499</f>
        <v>116.88056</v>
      </c>
      <c r="C500" s="1"/>
    </row>
    <row r="501" spans="1:3" x14ac:dyDescent="0.25">
      <c r="A501" s="46" t="s">
        <v>517</v>
      </c>
      <c r="B501" s="46">
        <v>188.7</v>
      </c>
      <c r="C501" s="1"/>
    </row>
    <row r="502" spans="1:3" x14ac:dyDescent="0.25">
      <c r="A502" s="46" t="s">
        <v>518</v>
      </c>
      <c r="B502" s="46">
        <f>(B500-B501)</f>
        <v>-71.819439999999986</v>
      </c>
      <c r="C502" s="1"/>
    </row>
    <row r="505" spans="1:3" x14ac:dyDescent="0.25">
      <c r="A505" s="46" t="str">
        <f>Administrativos!C138</f>
        <v>ELPIDIO GARCIA MALDONADO</v>
      </c>
      <c r="B505" s="46"/>
      <c r="C505" s="1"/>
    </row>
    <row r="506" spans="1:3" x14ac:dyDescent="0.25">
      <c r="A506" s="46"/>
      <c r="B506" s="46"/>
      <c r="C506" s="1"/>
    </row>
    <row r="507" spans="1:3" x14ac:dyDescent="0.25">
      <c r="A507" s="46"/>
      <c r="B507" s="46"/>
      <c r="C507" s="1"/>
    </row>
    <row r="508" spans="1:3" x14ac:dyDescent="0.25">
      <c r="A508" s="46"/>
      <c r="B508" s="46"/>
      <c r="C508" s="1"/>
    </row>
    <row r="509" spans="1:3" x14ac:dyDescent="0.25">
      <c r="A509" s="46" t="s">
        <v>519</v>
      </c>
      <c r="B509" s="46">
        <f>Administrativos!I138</f>
        <v>2531</v>
      </c>
      <c r="C509" s="1"/>
    </row>
    <row r="510" spans="1:3" x14ac:dyDescent="0.25">
      <c r="A510" s="46" t="s">
        <v>511</v>
      </c>
      <c r="B510" s="46">
        <v>2422.81</v>
      </c>
      <c r="C510" s="1"/>
    </row>
    <row r="511" spans="1:3" x14ac:dyDescent="0.25">
      <c r="A511" s="46" t="s">
        <v>512</v>
      </c>
      <c r="B511" s="46">
        <f>B509-B510</f>
        <v>108.19000000000005</v>
      </c>
      <c r="C511" s="1"/>
    </row>
    <row r="512" spans="1:3" x14ac:dyDescent="0.25">
      <c r="A512" s="46" t="s">
        <v>513</v>
      </c>
      <c r="B512" s="65">
        <v>0.10879999999999999</v>
      </c>
      <c r="C512" s="1"/>
    </row>
    <row r="513" spans="1:3" x14ac:dyDescent="0.25">
      <c r="A513" s="46" t="s">
        <v>514</v>
      </c>
      <c r="B513" s="46">
        <f>B511*B512</f>
        <v>11.771072000000006</v>
      </c>
      <c r="C513" s="1"/>
    </row>
    <row r="514" spans="1:3" x14ac:dyDescent="0.25">
      <c r="A514" s="46" t="s">
        <v>515</v>
      </c>
      <c r="B514" s="46">
        <v>142.19999999999999</v>
      </c>
      <c r="C514" s="1"/>
    </row>
    <row r="515" spans="1:3" x14ac:dyDescent="0.25">
      <c r="A515" s="46" t="s">
        <v>516</v>
      </c>
      <c r="B515" s="46">
        <f>B513+B514</f>
        <v>153.97107199999999</v>
      </c>
      <c r="C515" s="1"/>
    </row>
    <row r="516" spans="1:3" x14ac:dyDescent="0.25">
      <c r="A516" s="46" t="s">
        <v>517</v>
      </c>
      <c r="B516" s="46">
        <v>160.35</v>
      </c>
      <c r="C516" s="1"/>
    </row>
    <row r="517" spans="1:3" x14ac:dyDescent="0.25">
      <c r="A517" s="46" t="s">
        <v>518</v>
      </c>
      <c r="B517" s="46">
        <f>(B515-B516)</f>
        <v>-6.3789280000000019</v>
      </c>
      <c r="C517" s="1"/>
    </row>
    <row r="519" spans="1:3" x14ac:dyDescent="0.25">
      <c r="A519" s="46" t="str">
        <f>Administrativos!C139</f>
        <v>JUAN GODINEZ LOPEZ</v>
      </c>
      <c r="B519" s="46"/>
      <c r="C519" s="1"/>
    </row>
    <row r="520" spans="1:3" x14ac:dyDescent="0.25">
      <c r="A520" s="46"/>
      <c r="B520" s="46"/>
      <c r="C520" s="1"/>
    </row>
    <row r="521" spans="1:3" x14ac:dyDescent="0.25">
      <c r="A521" s="46"/>
      <c r="B521" s="46"/>
      <c r="C521" s="1"/>
    </row>
    <row r="522" spans="1:3" x14ac:dyDescent="0.25">
      <c r="A522" s="46"/>
      <c r="B522" s="46"/>
      <c r="C522" s="1"/>
    </row>
    <row r="523" spans="1:3" x14ac:dyDescent="0.25">
      <c r="A523" s="46" t="s">
        <v>519</v>
      </c>
      <c r="B523" s="46">
        <f>Administrativos!I139</f>
        <v>1747.2</v>
      </c>
      <c r="C523" s="1"/>
    </row>
    <row r="524" spans="1:3" x14ac:dyDescent="0.25">
      <c r="A524" s="46" t="s">
        <v>511</v>
      </c>
      <c r="B524" s="46">
        <v>285.45999999999998</v>
      </c>
      <c r="C524" s="1"/>
    </row>
    <row r="525" spans="1:3" x14ac:dyDescent="0.25">
      <c r="A525" s="46" t="s">
        <v>512</v>
      </c>
      <c r="B525" s="46">
        <f>B523-B524</f>
        <v>1461.74</v>
      </c>
      <c r="C525" s="1"/>
    </row>
    <row r="526" spans="1:3" x14ac:dyDescent="0.25">
      <c r="A526" s="46" t="s">
        <v>513</v>
      </c>
      <c r="B526" s="65">
        <v>6.4000000000000001E-2</v>
      </c>
      <c r="C526" s="1"/>
    </row>
    <row r="527" spans="1:3" x14ac:dyDescent="0.25">
      <c r="A527" s="46" t="s">
        <v>514</v>
      </c>
      <c r="B527" s="46">
        <f>B525*B526</f>
        <v>93.551360000000003</v>
      </c>
      <c r="C527" s="1"/>
    </row>
    <row r="528" spans="1:3" x14ac:dyDescent="0.25">
      <c r="A528" s="46" t="s">
        <v>515</v>
      </c>
      <c r="B528" s="46">
        <v>5.55</v>
      </c>
      <c r="C528" s="1"/>
    </row>
    <row r="529" spans="1:3" x14ac:dyDescent="0.25">
      <c r="A529" s="46" t="s">
        <v>516</v>
      </c>
      <c r="B529" s="46">
        <f>B527+B528</f>
        <v>99.10136</v>
      </c>
      <c r="C529" s="1"/>
    </row>
    <row r="530" spans="1:3" x14ac:dyDescent="0.25">
      <c r="A530" s="46" t="s">
        <v>517</v>
      </c>
      <c r="B530" s="46">
        <v>188.7</v>
      </c>
      <c r="C530" s="1"/>
    </row>
    <row r="531" spans="1:3" x14ac:dyDescent="0.25">
      <c r="A531" s="46" t="s">
        <v>518</v>
      </c>
      <c r="B531" s="46">
        <f>(B529-B530)</f>
        <v>-89.598639999999989</v>
      </c>
      <c r="C531" s="1"/>
    </row>
    <row r="534" spans="1:3" x14ac:dyDescent="0.25">
      <c r="A534" s="46" t="str">
        <f>Administrativos!C140</f>
        <v>JOSE GARCIA MALDONADO</v>
      </c>
      <c r="B534" s="46"/>
      <c r="C534" s="1"/>
    </row>
    <row r="535" spans="1:3" x14ac:dyDescent="0.25">
      <c r="A535" s="46"/>
      <c r="B535" s="46"/>
      <c r="C535" s="1"/>
    </row>
    <row r="536" spans="1:3" x14ac:dyDescent="0.25">
      <c r="A536" s="46"/>
      <c r="B536" s="46"/>
      <c r="C536" s="1"/>
    </row>
    <row r="537" spans="1:3" x14ac:dyDescent="0.25">
      <c r="A537" s="46"/>
      <c r="B537" s="46"/>
      <c r="C537" s="1"/>
    </row>
    <row r="538" spans="1:3" x14ac:dyDescent="0.25">
      <c r="A538" s="46" t="s">
        <v>519</v>
      </c>
      <c r="B538" s="46">
        <f>Administrativos!I140</f>
        <v>1651.2</v>
      </c>
      <c r="C538" s="1"/>
    </row>
    <row r="539" spans="1:3" x14ac:dyDescent="0.25">
      <c r="A539" s="46" t="s">
        <v>511</v>
      </c>
      <c r="B539" s="46">
        <v>285.45999999999998</v>
      </c>
      <c r="C539" s="1"/>
    </row>
    <row r="540" spans="1:3" x14ac:dyDescent="0.25">
      <c r="A540" s="46" t="s">
        <v>512</v>
      </c>
      <c r="B540" s="46">
        <f>B538-B539</f>
        <v>1365.74</v>
      </c>
      <c r="C540" s="1"/>
    </row>
    <row r="541" spans="1:3" x14ac:dyDescent="0.25">
      <c r="A541" s="46" t="s">
        <v>513</v>
      </c>
      <c r="B541" s="65">
        <v>6.4000000000000001E-2</v>
      </c>
      <c r="C541" s="1"/>
    </row>
    <row r="542" spans="1:3" x14ac:dyDescent="0.25">
      <c r="A542" s="46" t="s">
        <v>514</v>
      </c>
      <c r="B542" s="46">
        <f>B540*B541</f>
        <v>87.407359999999997</v>
      </c>
      <c r="C542" s="1"/>
    </row>
    <row r="543" spans="1:3" x14ac:dyDescent="0.25">
      <c r="A543" s="46" t="s">
        <v>515</v>
      </c>
      <c r="B543" s="46">
        <v>5.55</v>
      </c>
      <c r="C543" s="1"/>
    </row>
    <row r="544" spans="1:3" x14ac:dyDescent="0.25">
      <c r="A544" s="46" t="s">
        <v>516</v>
      </c>
      <c r="B544" s="46">
        <f>B542+B543</f>
        <v>92.957359999999994</v>
      </c>
      <c r="C544" s="1"/>
    </row>
    <row r="545" spans="1:3" x14ac:dyDescent="0.25">
      <c r="A545" s="46" t="s">
        <v>517</v>
      </c>
      <c r="B545" s="46">
        <v>200.7</v>
      </c>
      <c r="C545" s="1"/>
    </row>
    <row r="546" spans="1:3" x14ac:dyDescent="0.25">
      <c r="A546" s="46" t="s">
        <v>518</v>
      </c>
      <c r="B546" s="46">
        <f>(B544-B545)</f>
        <v>-107.74263999999999</v>
      </c>
      <c r="C546" s="1"/>
    </row>
    <row r="549" spans="1:3" x14ac:dyDescent="0.25">
      <c r="A549" s="46" t="str">
        <f>Administrativos!C141</f>
        <v>J. JESUS MORALES SANCHEZ</v>
      </c>
      <c r="B549" s="46"/>
      <c r="C549" s="1"/>
    </row>
    <row r="550" spans="1:3" x14ac:dyDescent="0.25">
      <c r="A550" s="46"/>
      <c r="B550" s="46"/>
      <c r="C550" s="1"/>
    </row>
    <row r="551" spans="1:3" x14ac:dyDescent="0.25">
      <c r="A551" s="46"/>
      <c r="B551" s="46"/>
      <c r="C551" s="1"/>
    </row>
    <row r="552" spans="1:3" x14ac:dyDescent="0.25">
      <c r="A552" s="46"/>
      <c r="B552" s="46"/>
      <c r="C552" s="1"/>
    </row>
    <row r="553" spans="1:3" x14ac:dyDescent="0.25">
      <c r="A553" s="46" t="s">
        <v>519</v>
      </c>
      <c r="B553" s="46">
        <f>Administrativos!I141</f>
        <v>1834.4</v>
      </c>
      <c r="C553" s="1"/>
    </row>
    <row r="554" spans="1:3" x14ac:dyDescent="0.25">
      <c r="A554" s="46" t="s">
        <v>511</v>
      </c>
      <c r="B554" s="46">
        <v>285.45999999999998</v>
      </c>
      <c r="C554" s="1"/>
    </row>
    <row r="555" spans="1:3" x14ac:dyDescent="0.25">
      <c r="A555" s="46" t="s">
        <v>512</v>
      </c>
      <c r="B555" s="46">
        <f>B553-B554</f>
        <v>1548.94</v>
      </c>
      <c r="C555" s="1"/>
    </row>
    <row r="556" spans="1:3" x14ac:dyDescent="0.25">
      <c r="A556" s="46" t="s">
        <v>513</v>
      </c>
      <c r="B556" s="65">
        <v>6.4000000000000001E-2</v>
      </c>
      <c r="C556" s="1"/>
    </row>
    <row r="557" spans="1:3" x14ac:dyDescent="0.25">
      <c r="A557" s="46" t="s">
        <v>514</v>
      </c>
      <c r="B557" s="46">
        <f>B555*B556</f>
        <v>99.132159999999999</v>
      </c>
      <c r="C557" s="1"/>
    </row>
    <row r="558" spans="1:3" x14ac:dyDescent="0.25">
      <c r="A558" s="46" t="s">
        <v>515</v>
      </c>
      <c r="B558" s="46">
        <v>5.55</v>
      </c>
      <c r="C558" s="1"/>
    </row>
    <row r="559" spans="1:3" x14ac:dyDescent="0.25">
      <c r="A559" s="46" t="s">
        <v>516</v>
      </c>
      <c r="B559" s="46">
        <f>B557+B558</f>
        <v>104.68216</v>
      </c>
      <c r="C559" s="1"/>
    </row>
    <row r="560" spans="1:3" x14ac:dyDescent="0.25">
      <c r="A560" s="46" t="s">
        <v>517</v>
      </c>
      <c r="B560" s="46">
        <v>188.7</v>
      </c>
      <c r="C560" s="1"/>
    </row>
    <row r="561" spans="1:3" x14ac:dyDescent="0.25">
      <c r="A561" s="46" t="s">
        <v>518</v>
      </c>
      <c r="B561" s="46">
        <f>(B559-B560)</f>
        <v>-84.017839999999993</v>
      </c>
      <c r="C561" s="1"/>
    </row>
    <row r="565" spans="1:3" x14ac:dyDescent="0.25">
      <c r="A565" s="46" t="str">
        <f>Administrativos!C142</f>
        <v>ABEL GARCIA IÑIGUEZ</v>
      </c>
      <c r="B565" s="46"/>
      <c r="C565" s="1"/>
    </row>
    <row r="566" spans="1:3" x14ac:dyDescent="0.25">
      <c r="A566" s="46"/>
      <c r="B566" s="46"/>
      <c r="C566" s="1"/>
    </row>
    <row r="567" spans="1:3" x14ac:dyDescent="0.25">
      <c r="A567" s="46"/>
      <c r="B567" s="46"/>
      <c r="C567" s="1"/>
    </row>
    <row r="568" spans="1:3" x14ac:dyDescent="0.25">
      <c r="A568" s="46"/>
      <c r="B568" s="46"/>
      <c r="C568" s="1"/>
    </row>
    <row r="569" spans="1:3" x14ac:dyDescent="0.25">
      <c r="A569" s="46" t="s">
        <v>519</v>
      </c>
      <c r="B569" s="46">
        <f>Administrativos!I142</f>
        <v>2100</v>
      </c>
      <c r="C569" s="1"/>
    </row>
    <row r="570" spans="1:3" x14ac:dyDescent="0.25">
      <c r="A570" s="46" t="s">
        <v>511</v>
      </c>
      <c r="B570" s="46">
        <v>285.45999999999998</v>
      </c>
      <c r="C570" s="1"/>
    </row>
    <row r="571" spans="1:3" x14ac:dyDescent="0.25">
      <c r="A571" s="46" t="s">
        <v>512</v>
      </c>
      <c r="B571" s="46">
        <f>B569-B570</f>
        <v>1814.54</v>
      </c>
      <c r="C571" s="1"/>
    </row>
    <row r="572" spans="1:3" x14ac:dyDescent="0.25">
      <c r="A572" s="46" t="s">
        <v>513</v>
      </c>
      <c r="B572" s="65">
        <v>6.4000000000000001E-2</v>
      </c>
      <c r="C572" s="1"/>
    </row>
    <row r="573" spans="1:3" x14ac:dyDescent="0.25">
      <c r="A573" s="46" t="s">
        <v>514</v>
      </c>
      <c r="B573" s="46">
        <f>B571*B572</f>
        <v>116.13056</v>
      </c>
      <c r="C573" s="1"/>
    </row>
    <row r="574" spans="1:3" x14ac:dyDescent="0.25">
      <c r="A574" s="46" t="s">
        <v>515</v>
      </c>
      <c r="B574" s="46">
        <v>5.55</v>
      </c>
      <c r="C574" s="1"/>
    </row>
    <row r="575" spans="1:3" x14ac:dyDescent="0.25">
      <c r="A575" s="46" t="s">
        <v>516</v>
      </c>
      <c r="B575" s="46">
        <f>B573+B574</f>
        <v>121.68056</v>
      </c>
      <c r="C575" s="1"/>
    </row>
    <row r="576" spans="1:3" x14ac:dyDescent="0.25">
      <c r="A576" s="46" t="s">
        <v>517</v>
      </c>
      <c r="B576" s="46">
        <v>188.7</v>
      </c>
      <c r="C576" s="1"/>
    </row>
    <row r="577" spans="1:3" x14ac:dyDescent="0.25">
      <c r="A577" s="46" t="s">
        <v>518</v>
      </c>
      <c r="B577" s="46">
        <f>(B575-B576)</f>
        <v>-67.019439999999989</v>
      </c>
      <c r="C577" s="1"/>
    </row>
    <row r="578" spans="1:3" x14ac:dyDescent="0.25">
      <c r="A578" s="1"/>
      <c r="B578" s="1"/>
      <c r="C578" s="1"/>
    </row>
    <row r="580" spans="1:3" x14ac:dyDescent="0.25">
      <c r="A580" s="46" t="str">
        <f>Administrativos!C143</f>
        <v>PETRA CHILAR BARRIOS</v>
      </c>
      <c r="B580" s="46"/>
      <c r="C580" s="1"/>
    </row>
    <row r="581" spans="1:3" x14ac:dyDescent="0.25">
      <c r="A581" s="46"/>
      <c r="B581" s="46"/>
      <c r="C581" s="1"/>
    </row>
    <row r="582" spans="1:3" x14ac:dyDescent="0.25">
      <c r="A582" s="46"/>
      <c r="B582" s="46"/>
      <c r="C582" s="1"/>
    </row>
    <row r="583" spans="1:3" x14ac:dyDescent="0.25">
      <c r="A583" s="46"/>
      <c r="B583" s="46"/>
      <c r="C583" s="1"/>
    </row>
    <row r="584" spans="1:3" x14ac:dyDescent="0.25">
      <c r="A584" s="46" t="s">
        <v>519</v>
      </c>
      <c r="B584" s="46">
        <f>Administrativos!I143</f>
        <v>1834.4</v>
      </c>
      <c r="C584" s="1"/>
    </row>
    <row r="585" spans="1:3" x14ac:dyDescent="0.25">
      <c r="A585" s="46" t="s">
        <v>511</v>
      </c>
      <c r="B585" s="46">
        <v>285.45999999999998</v>
      </c>
      <c r="C585" s="1"/>
    </row>
    <row r="586" spans="1:3" x14ac:dyDescent="0.25">
      <c r="A586" s="46" t="s">
        <v>512</v>
      </c>
      <c r="B586" s="46">
        <f>B584-B585</f>
        <v>1548.94</v>
      </c>
      <c r="C586" s="1"/>
    </row>
    <row r="587" spans="1:3" x14ac:dyDescent="0.25">
      <c r="A587" s="46" t="s">
        <v>513</v>
      </c>
      <c r="B587" s="65">
        <v>6.4000000000000001E-2</v>
      </c>
      <c r="C587" s="1"/>
    </row>
    <row r="588" spans="1:3" x14ac:dyDescent="0.25">
      <c r="A588" s="46" t="s">
        <v>514</v>
      </c>
      <c r="B588" s="46">
        <f>B586*B587</f>
        <v>99.132159999999999</v>
      </c>
      <c r="C588" s="1"/>
    </row>
    <row r="589" spans="1:3" x14ac:dyDescent="0.25">
      <c r="A589" s="46" t="s">
        <v>515</v>
      </c>
      <c r="B589" s="46">
        <v>5.55</v>
      </c>
      <c r="C589" s="1"/>
    </row>
    <row r="590" spans="1:3" x14ac:dyDescent="0.25">
      <c r="A590" s="46" t="s">
        <v>516</v>
      </c>
      <c r="B590" s="46">
        <f>B588+B589</f>
        <v>104.68216</v>
      </c>
      <c r="C590" s="1"/>
    </row>
    <row r="591" spans="1:3" x14ac:dyDescent="0.25">
      <c r="A591" s="46" t="s">
        <v>517</v>
      </c>
      <c r="B591" s="46">
        <v>188.7</v>
      </c>
      <c r="C591" s="1"/>
    </row>
    <row r="592" spans="1:3" x14ac:dyDescent="0.25">
      <c r="A592" s="46" t="s">
        <v>518</v>
      </c>
      <c r="B592" s="46">
        <f>(B590-B591)</f>
        <v>-84.017839999999993</v>
      </c>
      <c r="C592" s="1"/>
    </row>
    <row r="596" spans="1:3" x14ac:dyDescent="0.25">
      <c r="A596" s="46" t="str">
        <f>Administrativos!C144</f>
        <v>EDUARDO BENITEZ LOMELI</v>
      </c>
      <c r="B596" s="46"/>
      <c r="C596" s="1"/>
    </row>
    <row r="597" spans="1:3" x14ac:dyDescent="0.25">
      <c r="A597" s="46"/>
      <c r="B597" s="46"/>
      <c r="C597" s="1"/>
    </row>
    <row r="598" spans="1:3" x14ac:dyDescent="0.25">
      <c r="A598" s="46"/>
      <c r="B598" s="46"/>
      <c r="C598" s="1"/>
    </row>
    <row r="599" spans="1:3" x14ac:dyDescent="0.25">
      <c r="A599" s="46"/>
      <c r="B599" s="46"/>
      <c r="C599" s="1"/>
    </row>
    <row r="600" spans="1:3" x14ac:dyDescent="0.25">
      <c r="A600" s="46" t="s">
        <v>519</v>
      </c>
      <c r="B600" s="46">
        <f>Administrativos!I144</f>
        <v>2795</v>
      </c>
      <c r="C600" s="1"/>
    </row>
    <row r="601" spans="1:3" x14ac:dyDescent="0.25">
      <c r="A601" s="46" t="s">
        <v>511</v>
      </c>
      <c r="B601" s="46">
        <v>2422.81</v>
      </c>
      <c r="C601" s="1"/>
    </row>
    <row r="602" spans="1:3" x14ac:dyDescent="0.25">
      <c r="A602" s="46" t="s">
        <v>512</v>
      </c>
      <c r="B602" s="46">
        <f>B600-B601</f>
        <v>372.19000000000005</v>
      </c>
      <c r="C602" s="1"/>
    </row>
    <row r="603" spans="1:3" x14ac:dyDescent="0.25">
      <c r="A603" s="46" t="s">
        <v>513</v>
      </c>
      <c r="B603" s="65">
        <v>0.10879999999999999</v>
      </c>
      <c r="C603" s="1"/>
    </row>
    <row r="604" spans="1:3" x14ac:dyDescent="0.25">
      <c r="A604" s="46" t="s">
        <v>514</v>
      </c>
      <c r="B604" s="46">
        <f>B602*B603</f>
        <v>40.494272000000002</v>
      </c>
      <c r="C604" s="1"/>
    </row>
    <row r="605" spans="1:3" x14ac:dyDescent="0.25">
      <c r="A605" s="46" t="s">
        <v>515</v>
      </c>
      <c r="B605" s="46">
        <v>142.19999999999999</v>
      </c>
      <c r="C605" s="1"/>
    </row>
    <row r="606" spans="1:3" x14ac:dyDescent="0.25">
      <c r="A606" s="46" t="s">
        <v>516</v>
      </c>
      <c r="B606" s="46">
        <f>B604+B605</f>
        <v>182.69427199999998</v>
      </c>
      <c r="C606" s="1"/>
    </row>
    <row r="607" spans="1:3" x14ac:dyDescent="0.25">
      <c r="A607" s="46" t="s">
        <v>517</v>
      </c>
      <c r="B607" s="46">
        <v>145.35</v>
      </c>
      <c r="C607" s="1"/>
    </row>
    <row r="608" spans="1:3" x14ac:dyDescent="0.25">
      <c r="A608" s="46" t="s">
        <v>518</v>
      </c>
      <c r="B608" s="46">
        <f>(B606-B607)</f>
        <v>37.344271999999989</v>
      </c>
      <c r="C608" s="1"/>
    </row>
    <row r="609" spans="1:3" x14ac:dyDescent="0.25">
      <c r="A609" s="1"/>
      <c r="B609" s="1"/>
      <c r="C609" s="1"/>
    </row>
    <row r="611" spans="1:3" x14ac:dyDescent="0.25">
      <c r="A611" s="46" t="str">
        <f>Administrativos!C145</f>
        <v>J. JESUS RAMIREZ MARQUEZ</v>
      </c>
      <c r="B611" s="46"/>
      <c r="C611" s="1"/>
    </row>
    <row r="612" spans="1:3" x14ac:dyDescent="0.25">
      <c r="A612" s="46"/>
      <c r="B612" s="46"/>
      <c r="C612" s="1"/>
    </row>
    <row r="613" spans="1:3" x14ac:dyDescent="0.25">
      <c r="A613" s="46"/>
      <c r="B613" s="46"/>
      <c r="C613" s="1"/>
    </row>
    <row r="614" spans="1:3" x14ac:dyDescent="0.25">
      <c r="A614" s="46"/>
      <c r="B614" s="46"/>
      <c r="C614" s="1"/>
    </row>
    <row r="615" spans="1:3" x14ac:dyDescent="0.25">
      <c r="A615" s="46" t="s">
        <v>519</v>
      </c>
      <c r="B615" s="46">
        <f>Administrativos!I145</f>
        <v>2969.75</v>
      </c>
      <c r="C615" s="1"/>
    </row>
    <row r="616" spans="1:3" x14ac:dyDescent="0.25">
      <c r="A616" s="46" t="s">
        <v>511</v>
      </c>
      <c r="B616" s="46">
        <v>2422.81</v>
      </c>
      <c r="C616" s="1"/>
    </row>
    <row r="617" spans="1:3" x14ac:dyDescent="0.25">
      <c r="A617" s="46" t="s">
        <v>512</v>
      </c>
      <c r="B617" s="46">
        <f>B615-B616</f>
        <v>546.94000000000005</v>
      </c>
      <c r="C617" s="1"/>
    </row>
    <row r="618" spans="1:3" x14ac:dyDescent="0.25">
      <c r="A618" s="46" t="s">
        <v>513</v>
      </c>
      <c r="B618" s="65">
        <v>0.10879999999999999</v>
      </c>
      <c r="C618" s="1"/>
    </row>
    <row r="619" spans="1:3" x14ac:dyDescent="0.25">
      <c r="A619" s="46" t="s">
        <v>514</v>
      </c>
      <c r="B619" s="46">
        <f>B617*B618</f>
        <v>59.507072000000001</v>
      </c>
      <c r="C619" s="1"/>
    </row>
    <row r="620" spans="1:3" x14ac:dyDescent="0.25">
      <c r="A620" s="46" t="s">
        <v>515</v>
      </c>
      <c r="B620" s="46">
        <v>142.19999999999999</v>
      </c>
      <c r="C620" s="1"/>
    </row>
    <row r="621" spans="1:3" x14ac:dyDescent="0.25">
      <c r="A621" s="46" t="s">
        <v>516</v>
      </c>
      <c r="B621" s="46">
        <f>B619+B620</f>
        <v>201.70707199999998</v>
      </c>
      <c r="C621" s="1"/>
    </row>
    <row r="622" spans="1:3" x14ac:dyDescent="0.25">
      <c r="A622" s="46" t="s">
        <v>517</v>
      </c>
      <c r="B622" s="46">
        <v>145.35</v>
      </c>
      <c r="C622" s="1"/>
    </row>
    <row r="623" spans="1:3" x14ac:dyDescent="0.25">
      <c r="A623" s="46" t="s">
        <v>518</v>
      </c>
      <c r="B623" s="46">
        <f>(B621-B622)</f>
        <v>56.357071999999988</v>
      </c>
      <c r="C623" s="1"/>
    </row>
    <row r="627" spans="1:3" x14ac:dyDescent="0.25">
      <c r="A627" s="46" t="str">
        <f>Administrativos!C146</f>
        <v>CATARINO GOMEZ CRUZ</v>
      </c>
      <c r="B627" s="46"/>
      <c r="C627" s="1"/>
    </row>
    <row r="628" spans="1:3" x14ac:dyDescent="0.25">
      <c r="A628" s="46"/>
      <c r="B628" s="46"/>
      <c r="C628" s="1"/>
    </row>
    <row r="629" spans="1:3" x14ac:dyDescent="0.25">
      <c r="A629" s="46"/>
      <c r="B629" s="46"/>
      <c r="C629" s="1"/>
    </row>
    <row r="630" spans="1:3" x14ac:dyDescent="0.25">
      <c r="A630" s="46"/>
      <c r="B630" s="46"/>
      <c r="C630" s="1"/>
    </row>
    <row r="631" spans="1:3" x14ac:dyDescent="0.25">
      <c r="A631" s="46" t="s">
        <v>519</v>
      </c>
      <c r="B631" s="46">
        <f>Administrativos!I146</f>
        <v>1440</v>
      </c>
      <c r="C631" s="1"/>
    </row>
    <row r="632" spans="1:3" x14ac:dyDescent="0.25">
      <c r="A632" s="46" t="s">
        <v>511</v>
      </c>
      <c r="B632" s="46">
        <v>285.45999999999998</v>
      </c>
      <c r="C632" s="1"/>
    </row>
    <row r="633" spans="1:3" x14ac:dyDescent="0.25">
      <c r="A633" s="46" t="s">
        <v>512</v>
      </c>
      <c r="B633" s="46">
        <f>B631-B632</f>
        <v>1154.54</v>
      </c>
      <c r="C633" s="1"/>
    </row>
    <row r="634" spans="1:3" x14ac:dyDescent="0.25">
      <c r="A634" s="46" t="s">
        <v>513</v>
      </c>
      <c r="B634" s="65">
        <v>6.4000000000000001E-2</v>
      </c>
      <c r="C634" s="1"/>
    </row>
    <row r="635" spans="1:3" x14ac:dyDescent="0.25">
      <c r="A635" s="46" t="s">
        <v>514</v>
      </c>
      <c r="B635" s="46">
        <f>B633*B634</f>
        <v>73.890559999999994</v>
      </c>
      <c r="C635" s="1"/>
    </row>
    <row r="636" spans="1:3" x14ac:dyDescent="0.25">
      <c r="A636" s="46" t="s">
        <v>515</v>
      </c>
      <c r="B636" s="46">
        <v>5.55</v>
      </c>
      <c r="C636" s="1"/>
    </row>
    <row r="637" spans="1:3" x14ac:dyDescent="0.25">
      <c r="A637" s="46" t="s">
        <v>516</v>
      </c>
      <c r="B637" s="46">
        <f>B635+B636</f>
        <v>79.440559999999991</v>
      </c>
      <c r="C637" s="1"/>
    </row>
    <row r="638" spans="1:3" x14ac:dyDescent="0.25">
      <c r="A638" s="46" t="s">
        <v>517</v>
      </c>
      <c r="B638" s="46">
        <v>200.7</v>
      </c>
      <c r="C638" s="1"/>
    </row>
    <row r="639" spans="1:3" x14ac:dyDescent="0.25">
      <c r="A639" s="46" t="s">
        <v>518</v>
      </c>
      <c r="B639" s="46">
        <f>(B637-B638)</f>
        <v>-121.25944</v>
      </c>
      <c r="C639" s="1"/>
    </row>
    <row r="640" spans="1:3" x14ac:dyDescent="0.25">
      <c r="A640" s="1"/>
      <c r="B640" s="1"/>
      <c r="C640" s="1"/>
    </row>
    <row r="642" spans="1:3" x14ac:dyDescent="0.25">
      <c r="A642" s="46" t="str">
        <f>Administrativos!C147</f>
        <v>AURELIO VENEGAS VIZCARRA</v>
      </c>
      <c r="B642" s="46"/>
      <c r="C642" s="1"/>
    </row>
    <row r="643" spans="1:3" x14ac:dyDescent="0.25">
      <c r="A643" s="46"/>
      <c r="B643" s="46"/>
      <c r="C643" s="1"/>
    </row>
    <row r="644" spans="1:3" x14ac:dyDescent="0.25">
      <c r="A644" s="46"/>
      <c r="B644" s="46"/>
      <c r="C644" s="1"/>
    </row>
    <row r="645" spans="1:3" x14ac:dyDescent="0.25">
      <c r="A645" s="46"/>
      <c r="B645" s="46"/>
      <c r="C645" s="1"/>
    </row>
    <row r="646" spans="1:3" x14ac:dyDescent="0.25">
      <c r="A646" s="46" t="s">
        <v>519</v>
      </c>
      <c r="B646" s="46">
        <f>Administrativos!I147</f>
        <v>3554.25</v>
      </c>
      <c r="C646" s="1"/>
    </row>
    <row r="647" spans="1:3" x14ac:dyDescent="0.25">
      <c r="A647" s="46" t="s">
        <v>511</v>
      </c>
      <c r="B647" s="46">
        <v>2422.81</v>
      </c>
      <c r="C647" s="1"/>
    </row>
    <row r="648" spans="1:3" x14ac:dyDescent="0.25">
      <c r="A648" s="46" t="s">
        <v>512</v>
      </c>
      <c r="B648" s="46">
        <f>B646-B647</f>
        <v>1131.44</v>
      </c>
      <c r="C648" s="1"/>
    </row>
    <row r="649" spans="1:3" x14ac:dyDescent="0.25">
      <c r="A649" s="46" t="s">
        <v>513</v>
      </c>
      <c r="B649" s="65">
        <v>0.10879999999999999</v>
      </c>
      <c r="C649" s="1"/>
    </row>
    <row r="650" spans="1:3" x14ac:dyDescent="0.25">
      <c r="A650" s="46" t="s">
        <v>514</v>
      </c>
      <c r="B650" s="46">
        <f>B648*B649</f>
        <v>123.100672</v>
      </c>
      <c r="C650" s="1"/>
    </row>
    <row r="651" spans="1:3" x14ac:dyDescent="0.25">
      <c r="A651" s="46" t="s">
        <v>515</v>
      </c>
      <c r="B651" s="46">
        <v>142.19999999999999</v>
      </c>
      <c r="C651" s="1"/>
    </row>
    <row r="652" spans="1:3" x14ac:dyDescent="0.25">
      <c r="A652" s="46" t="s">
        <v>516</v>
      </c>
      <c r="B652" s="46">
        <f>B650+B651</f>
        <v>265.30067199999996</v>
      </c>
      <c r="C652" s="1"/>
    </row>
    <row r="653" spans="1:3" x14ac:dyDescent="0.25">
      <c r="A653" s="46" t="s">
        <v>517</v>
      </c>
      <c r="B653" s="46">
        <v>107.4</v>
      </c>
      <c r="C653" s="1"/>
    </row>
    <row r="654" spans="1:3" x14ac:dyDescent="0.25">
      <c r="A654" s="46" t="s">
        <v>518</v>
      </c>
      <c r="B654" s="46">
        <f>(B652-B653)</f>
        <v>157.90067199999996</v>
      </c>
      <c r="C654" s="1"/>
    </row>
    <row r="658" spans="1:3" x14ac:dyDescent="0.25">
      <c r="A658" s="46" t="str">
        <f>Administrativos!C168</f>
        <v>AURORA PULIDO HERNANDEZ</v>
      </c>
      <c r="B658" s="46"/>
      <c r="C658" s="1"/>
    </row>
    <row r="659" spans="1:3" x14ac:dyDescent="0.25">
      <c r="A659" s="46"/>
      <c r="B659" s="46"/>
      <c r="C659" s="1"/>
    </row>
    <row r="660" spans="1:3" x14ac:dyDescent="0.25">
      <c r="A660" s="46"/>
      <c r="B660" s="46"/>
      <c r="C660" s="1"/>
    </row>
    <row r="661" spans="1:3" x14ac:dyDescent="0.25">
      <c r="A661" s="46"/>
      <c r="B661" s="46"/>
      <c r="C661" s="1"/>
    </row>
    <row r="662" spans="1:3" x14ac:dyDescent="0.25">
      <c r="A662" s="46" t="s">
        <v>519</v>
      </c>
      <c r="B662" s="46">
        <f>Administrativos!I168</f>
        <v>1696.88</v>
      </c>
      <c r="C662" s="1"/>
    </row>
    <row r="663" spans="1:3" x14ac:dyDescent="0.25">
      <c r="A663" s="46" t="s">
        <v>511</v>
      </c>
      <c r="B663" s="46">
        <v>285.45999999999998</v>
      </c>
      <c r="C663" s="1"/>
    </row>
    <row r="664" spans="1:3" x14ac:dyDescent="0.25">
      <c r="A664" s="46" t="s">
        <v>512</v>
      </c>
      <c r="B664" s="46">
        <f>B662-B663</f>
        <v>1411.42</v>
      </c>
      <c r="C664" s="1"/>
    </row>
    <row r="665" spans="1:3" x14ac:dyDescent="0.25">
      <c r="A665" s="46" t="s">
        <v>513</v>
      </c>
      <c r="B665" s="65">
        <v>6.4000000000000001E-2</v>
      </c>
      <c r="C665" s="1"/>
    </row>
    <row r="666" spans="1:3" x14ac:dyDescent="0.25">
      <c r="A666" s="46" t="s">
        <v>514</v>
      </c>
      <c r="B666" s="46">
        <f>B664*B665</f>
        <v>90.330880000000008</v>
      </c>
      <c r="C666" s="1"/>
    </row>
    <row r="667" spans="1:3" x14ac:dyDescent="0.25">
      <c r="A667" s="46" t="s">
        <v>515</v>
      </c>
      <c r="B667" s="46">
        <v>5.55</v>
      </c>
      <c r="C667" s="1"/>
    </row>
    <row r="668" spans="1:3" x14ac:dyDescent="0.25">
      <c r="A668" s="46" t="s">
        <v>516</v>
      </c>
      <c r="B668" s="46">
        <f>B666+B667</f>
        <v>95.880880000000005</v>
      </c>
      <c r="C668" s="1"/>
    </row>
    <row r="669" spans="1:3" x14ac:dyDescent="0.25">
      <c r="A669" s="46" t="s">
        <v>517</v>
      </c>
      <c r="B669" s="46">
        <v>200.7</v>
      </c>
      <c r="C669" s="1"/>
    </row>
    <row r="670" spans="1:3" x14ac:dyDescent="0.25">
      <c r="A670" s="46" t="s">
        <v>518</v>
      </c>
      <c r="B670" s="46">
        <f>(B668-B669)</f>
        <v>-104.81911999999998</v>
      </c>
      <c r="C670" s="1"/>
    </row>
    <row r="671" spans="1:3" x14ac:dyDescent="0.25">
      <c r="A671" s="1"/>
      <c r="B671" s="1"/>
      <c r="C671" s="1"/>
    </row>
    <row r="673" spans="1:3" x14ac:dyDescent="0.25">
      <c r="A673" s="46" t="str">
        <f>Administrativos!C169</f>
        <v xml:space="preserve">MA. DE JESUS VENEGAS TAPIA </v>
      </c>
      <c r="B673" s="46"/>
      <c r="C673" s="1"/>
    </row>
    <row r="674" spans="1:3" x14ac:dyDescent="0.25">
      <c r="A674" s="46"/>
      <c r="B674" s="46"/>
      <c r="C674" s="1"/>
    </row>
    <row r="675" spans="1:3" x14ac:dyDescent="0.25">
      <c r="A675" s="46"/>
      <c r="B675" s="46"/>
      <c r="C675" s="1"/>
    </row>
    <row r="676" spans="1:3" x14ac:dyDescent="0.25">
      <c r="A676" s="46"/>
      <c r="B676" s="46"/>
      <c r="C676" s="1"/>
    </row>
    <row r="677" spans="1:3" x14ac:dyDescent="0.25">
      <c r="A677" s="46" t="s">
        <v>519</v>
      </c>
      <c r="B677" s="46">
        <f>Administrativos!I169</f>
        <v>1483.21</v>
      </c>
      <c r="C677" s="1"/>
    </row>
    <row r="678" spans="1:3" x14ac:dyDescent="0.25">
      <c r="A678" s="46" t="s">
        <v>511</v>
      </c>
      <c r="B678" s="46">
        <v>285.45999999999998</v>
      </c>
      <c r="C678" s="1"/>
    </row>
    <row r="679" spans="1:3" x14ac:dyDescent="0.25">
      <c r="A679" s="46" t="s">
        <v>512</v>
      </c>
      <c r="B679" s="46">
        <f>B677-B678</f>
        <v>1197.75</v>
      </c>
      <c r="C679" s="1"/>
    </row>
    <row r="680" spans="1:3" x14ac:dyDescent="0.25">
      <c r="A680" s="46" t="s">
        <v>513</v>
      </c>
      <c r="B680" s="65">
        <v>6.4000000000000001E-2</v>
      </c>
      <c r="C680" s="1"/>
    </row>
    <row r="681" spans="1:3" x14ac:dyDescent="0.25">
      <c r="A681" s="46" t="s">
        <v>514</v>
      </c>
      <c r="B681" s="46">
        <f>B679*B680</f>
        <v>76.656000000000006</v>
      </c>
      <c r="C681" s="1"/>
    </row>
    <row r="682" spans="1:3" x14ac:dyDescent="0.25">
      <c r="A682" s="46" t="s">
        <v>515</v>
      </c>
      <c r="B682" s="46">
        <v>5.55</v>
      </c>
      <c r="C682" s="1"/>
    </row>
    <row r="683" spans="1:3" x14ac:dyDescent="0.25">
      <c r="A683" s="46" t="s">
        <v>516</v>
      </c>
      <c r="B683" s="46">
        <f>B681+B682</f>
        <v>82.206000000000003</v>
      </c>
      <c r="C683" s="1"/>
    </row>
    <row r="684" spans="1:3" x14ac:dyDescent="0.25">
      <c r="A684" s="46" t="s">
        <v>517</v>
      </c>
      <c r="B684" s="46">
        <v>200.7</v>
      </c>
      <c r="C684" s="1"/>
    </row>
    <row r="685" spans="1:3" x14ac:dyDescent="0.25">
      <c r="A685" s="46" t="s">
        <v>518</v>
      </c>
      <c r="B685" s="46">
        <f>(B683-B684)</f>
        <v>-118.49399999999999</v>
      </c>
      <c r="C685" s="1"/>
    </row>
    <row r="686" spans="1:3" x14ac:dyDescent="0.25">
      <c r="A686" s="1"/>
      <c r="B686" s="1"/>
      <c r="C686" s="1"/>
    </row>
    <row r="689" spans="1:3" x14ac:dyDescent="0.25">
      <c r="A689" s="46" t="str">
        <f>Administrativos!C170</f>
        <v>BEATRIS VELAZQUEZ BELTRAN</v>
      </c>
      <c r="B689" s="46"/>
      <c r="C689" s="1"/>
    </row>
    <row r="690" spans="1:3" x14ac:dyDescent="0.25">
      <c r="A690" s="46"/>
      <c r="B690" s="46"/>
      <c r="C690" s="1"/>
    </row>
    <row r="691" spans="1:3" x14ac:dyDescent="0.25">
      <c r="A691" s="46"/>
      <c r="B691" s="46"/>
      <c r="C691" s="1"/>
    </row>
    <row r="692" spans="1:3" x14ac:dyDescent="0.25">
      <c r="A692" s="46"/>
      <c r="B692" s="46"/>
      <c r="C692" s="1"/>
    </row>
    <row r="693" spans="1:3" x14ac:dyDescent="0.25">
      <c r="A693" s="46" t="s">
        <v>519</v>
      </c>
      <c r="B693" s="46">
        <f>Administrativos!I170</f>
        <v>735.18</v>
      </c>
      <c r="C693" s="1"/>
    </row>
    <row r="694" spans="1:3" x14ac:dyDescent="0.25">
      <c r="A694" s="46" t="s">
        <v>511</v>
      </c>
      <c r="B694" s="46">
        <v>285.45999999999998</v>
      </c>
      <c r="C694" s="1"/>
    </row>
    <row r="695" spans="1:3" x14ac:dyDescent="0.25">
      <c r="A695" s="46" t="s">
        <v>512</v>
      </c>
      <c r="B695" s="46">
        <f>B693-B694</f>
        <v>449.71999999999997</v>
      </c>
      <c r="C695" s="1"/>
    </row>
    <row r="696" spans="1:3" x14ac:dyDescent="0.25">
      <c r="A696" s="46" t="s">
        <v>513</v>
      </c>
      <c r="B696" s="65">
        <v>6.4000000000000001E-2</v>
      </c>
      <c r="C696" s="1"/>
    </row>
    <row r="697" spans="1:3" x14ac:dyDescent="0.25">
      <c r="A697" s="46" t="s">
        <v>514</v>
      </c>
      <c r="B697" s="46">
        <f>B695*B696</f>
        <v>28.782079999999997</v>
      </c>
      <c r="C697" s="1"/>
    </row>
    <row r="698" spans="1:3" x14ac:dyDescent="0.25">
      <c r="A698" s="46" t="s">
        <v>515</v>
      </c>
      <c r="B698" s="46">
        <v>5.55</v>
      </c>
      <c r="C698" s="1"/>
    </row>
    <row r="699" spans="1:3" x14ac:dyDescent="0.25">
      <c r="A699" s="46" t="s">
        <v>516</v>
      </c>
      <c r="B699" s="46">
        <f>B697+B698</f>
        <v>34.332079999999998</v>
      </c>
      <c r="C699" s="1"/>
    </row>
    <row r="700" spans="1:3" x14ac:dyDescent="0.25">
      <c r="A700" s="46" t="s">
        <v>517</v>
      </c>
      <c r="B700" s="46">
        <v>200.85</v>
      </c>
      <c r="C700" s="1"/>
    </row>
    <row r="701" spans="1:3" x14ac:dyDescent="0.25">
      <c r="A701" s="46" t="s">
        <v>518</v>
      </c>
      <c r="B701" s="46">
        <f>(B699-B700)</f>
        <v>-166.51792</v>
      </c>
      <c r="C701" s="1"/>
    </row>
    <row r="702" spans="1:3" x14ac:dyDescent="0.25">
      <c r="A702" s="1"/>
      <c r="B702" s="1"/>
      <c r="C702" s="1"/>
    </row>
    <row r="704" spans="1:3" x14ac:dyDescent="0.25">
      <c r="A704" s="46" t="str">
        <f>Administrativos!C171</f>
        <v>GERARDO PASOS RAMIREZ</v>
      </c>
      <c r="B704" s="46"/>
      <c r="C704" s="1"/>
    </row>
    <row r="705" spans="1:3" x14ac:dyDescent="0.25">
      <c r="A705" s="46"/>
      <c r="B705" s="46"/>
      <c r="C705" s="1"/>
    </row>
    <row r="706" spans="1:3" x14ac:dyDescent="0.25">
      <c r="A706" s="46"/>
      <c r="B706" s="46"/>
      <c r="C706" s="1"/>
    </row>
    <row r="707" spans="1:3" x14ac:dyDescent="0.25">
      <c r="A707" s="46"/>
      <c r="B707" s="46"/>
      <c r="C707" s="1"/>
    </row>
    <row r="708" spans="1:3" x14ac:dyDescent="0.25">
      <c r="A708" s="46" t="s">
        <v>519</v>
      </c>
      <c r="B708" s="46">
        <f>Administrativos!I171</f>
        <v>1440</v>
      </c>
      <c r="C708" s="1"/>
    </row>
    <row r="709" spans="1:3" x14ac:dyDescent="0.25">
      <c r="A709" s="46" t="s">
        <v>511</v>
      </c>
      <c r="B709" s="46">
        <v>285.45999999999998</v>
      </c>
      <c r="C709" s="1"/>
    </row>
    <row r="710" spans="1:3" x14ac:dyDescent="0.25">
      <c r="A710" s="46" t="s">
        <v>512</v>
      </c>
      <c r="B710" s="46">
        <f>B708-B709</f>
        <v>1154.54</v>
      </c>
      <c r="C710" s="1"/>
    </row>
    <row r="711" spans="1:3" x14ac:dyDescent="0.25">
      <c r="A711" s="46" t="s">
        <v>513</v>
      </c>
      <c r="B711" s="65">
        <v>6.4000000000000001E-2</v>
      </c>
      <c r="C711" s="1"/>
    </row>
    <row r="712" spans="1:3" x14ac:dyDescent="0.25">
      <c r="A712" s="46" t="s">
        <v>514</v>
      </c>
      <c r="B712" s="46">
        <f>B710*B711</f>
        <v>73.890559999999994</v>
      </c>
      <c r="C712" s="1"/>
    </row>
    <row r="713" spans="1:3" x14ac:dyDescent="0.25">
      <c r="A713" s="46" t="s">
        <v>515</v>
      </c>
      <c r="B713" s="46">
        <v>5.55</v>
      </c>
      <c r="C713" s="1"/>
    </row>
    <row r="714" spans="1:3" x14ac:dyDescent="0.25">
      <c r="A714" s="46" t="s">
        <v>516</v>
      </c>
      <c r="B714" s="46">
        <f>B712+B713</f>
        <v>79.440559999999991</v>
      </c>
      <c r="C714" s="1"/>
    </row>
    <row r="715" spans="1:3" x14ac:dyDescent="0.25">
      <c r="A715" s="46" t="s">
        <v>517</v>
      </c>
      <c r="B715" s="46">
        <v>200.7</v>
      </c>
      <c r="C715" s="1"/>
    </row>
    <row r="716" spans="1:3" x14ac:dyDescent="0.25">
      <c r="A716" s="46" t="s">
        <v>518</v>
      </c>
      <c r="B716" s="46">
        <f>(B714-B715)</f>
        <v>-121.25944</v>
      </c>
      <c r="C716" s="1"/>
    </row>
    <row r="720" spans="1:3" x14ac:dyDescent="0.25">
      <c r="A720" s="46" t="str">
        <f>Administrativos!C172</f>
        <v xml:space="preserve">LUCILA GUTIERREZ CRUZ  </v>
      </c>
      <c r="B720" s="46"/>
      <c r="C720" s="1"/>
    </row>
    <row r="721" spans="1:3" x14ac:dyDescent="0.25">
      <c r="A721" s="46"/>
      <c r="B721" s="46"/>
      <c r="C721" s="1"/>
    </row>
    <row r="722" spans="1:3" x14ac:dyDescent="0.25">
      <c r="A722" s="46"/>
      <c r="B722" s="46"/>
      <c r="C722" s="1"/>
    </row>
    <row r="723" spans="1:3" x14ac:dyDescent="0.25">
      <c r="A723" s="46"/>
      <c r="B723" s="46"/>
      <c r="C723" s="1"/>
    </row>
    <row r="724" spans="1:3" x14ac:dyDescent="0.25">
      <c r="A724" s="46" t="s">
        <v>519</v>
      </c>
      <c r="B724" s="46">
        <f>Administrativos!I172</f>
        <v>700</v>
      </c>
      <c r="C724" s="1"/>
    </row>
    <row r="725" spans="1:3" x14ac:dyDescent="0.25">
      <c r="A725" s="46" t="s">
        <v>511</v>
      </c>
      <c r="B725" s="46">
        <v>285.45999999999998</v>
      </c>
      <c r="C725" s="1"/>
    </row>
    <row r="726" spans="1:3" x14ac:dyDescent="0.25">
      <c r="A726" s="46" t="s">
        <v>512</v>
      </c>
      <c r="B726" s="46">
        <f>B724-B725</f>
        <v>414.54</v>
      </c>
      <c r="C726" s="1"/>
    </row>
    <row r="727" spans="1:3" x14ac:dyDescent="0.25">
      <c r="A727" s="46" t="s">
        <v>513</v>
      </c>
      <c r="B727" s="65">
        <v>6.4000000000000001E-2</v>
      </c>
      <c r="C727" s="1"/>
    </row>
    <row r="728" spans="1:3" x14ac:dyDescent="0.25">
      <c r="A728" s="46" t="s">
        <v>514</v>
      </c>
      <c r="B728" s="46">
        <f>B726*B727</f>
        <v>26.530560000000001</v>
      </c>
      <c r="C728" s="1"/>
    </row>
    <row r="729" spans="1:3" x14ac:dyDescent="0.25">
      <c r="A729" s="46" t="s">
        <v>515</v>
      </c>
      <c r="B729" s="46">
        <v>5.55</v>
      </c>
      <c r="C729" s="1"/>
    </row>
    <row r="730" spans="1:3" x14ac:dyDescent="0.25">
      <c r="A730" s="46" t="s">
        <v>516</v>
      </c>
      <c r="B730" s="46">
        <f>B728+B729</f>
        <v>32.080559999999998</v>
      </c>
      <c r="C730" s="1"/>
    </row>
    <row r="731" spans="1:3" x14ac:dyDescent="0.25">
      <c r="A731" s="46" t="s">
        <v>517</v>
      </c>
      <c r="B731" s="46">
        <v>200.85</v>
      </c>
      <c r="C731" s="1"/>
    </row>
    <row r="732" spans="1:3" x14ac:dyDescent="0.25">
      <c r="A732" s="46" t="s">
        <v>518</v>
      </c>
      <c r="B732" s="46">
        <f>(B730-B731)</f>
        <v>-168.76944</v>
      </c>
      <c r="C732" s="1"/>
    </row>
    <row r="736" spans="1:3" x14ac:dyDescent="0.25">
      <c r="A736" s="46" t="str">
        <f>Administrativos!C174</f>
        <v xml:space="preserve">JULIO CESAR TAPIA MURGUIA </v>
      </c>
      <c r="B736" s="46"/>
      <c r="C736" s="1"/>
    </row>
    <row r="737" spans="1:3" x14ac:dyDescent="0.25">
      <c r="A737" s="46"/>
      <c r="B737" s="46"/>
      <c r="C737" s="1"/>
    </row>
    <row r="738" spans="1:3" x14ac:dyDescent="0.25">
      <c r="A738" s="46"/>
      <c r="B738" s="46"/>
      <c r="C738" s="1"/>
    </row>
    <row r="739" spans="1:3" x14ac:dyDescent="0.25">
      <c r="A739" s="46"/>
      <c r="B739" s="46"/>
      <c r="C739" s="1"/>
    </row>
    <row r="740" spans="1:3" x14ac:dyDescent="0.25">
      <c r="A740" s="46" t="s">
        <v>519</v>
      </c>
      <c r="B740" s="46">
        <f>Administrativos!I174</f>
        <v>3165.19</v>
      </c>
      <c r="C740" s="1"/>
    </row>
    <row r="741" spans="1:3" x14ac:dyDescent="0.25">
      <c r="A741" s="46" t="s">
        <v>511</v>
      </c>
      <c r="B741" s="46">
        <v>2422.81</v>
      </c>
      <c r="C741" s="1"/>
    </row>
    <row r="742" spans="1:3" x14ac:dyDescent="0.25">
      <c r="A742" s="46" t="s">
        <v>512</v>
      </c>
      <c r="B742" s="46">
        <f>B740-B741</f>
        <v>742.38000000000011</v>
      </c>
      <c r="C742" s="1"/>
    </row>
    <row r="743" spans="1:3" x14ac:dyDescent="0.25">
      <c r="A743" s="46" t="s">
        <v>513</v>
      </c>
      <c r="B743" s="65">
        <v>0.10879999999999999</v>
      </c>
      <c r="C743" s="1"/>
    </row>
    <row r="744" spans="1:3" x14ac:dyDescent="0.25">
      <c r="A744" s="46" t="s">
        <v>514</v>
      </c>
      <c r="B744" s="46">
        <f>B742*B743</f>
        <v>80.770944000000014</v>
      </c>
      <c r="C744" s="1"/>
    </row>
    <row r="745" spans="1:3" x14ac:dyDescent="0.25">
      <c r="A745" s="46" t="s">
        <v>515</v>
      </c>
      <c r="B745" s="46">
        <v>142.19999999999999</v>
      </c>
      <c r="C745" s="1"/>
    </row>
    <row r="746" spans="1:3" x14ac:dyDescent="0.25">
      <c r="A746" s="46" t="s">
        <v>516</v>
      </c>
      <c r="B746" s="46">
        <f>B744+B745</f>
        <v>222.970944</v>
      </c>
      <c r="C746" s="1"/>
    </row>
    <row r="747" spans="1:3" x14ac:dyDescent="0.25">
      <c r="A747" s="46" t="s">
        <v>517</v>
      </c>
      <c r="B747" s="46">
        <v>125.1</v>
      </c>
      <c r="C747" s="1"/>
    </row>
    <row r="748" spans="1:3" x14ac:dyDescent="0.25">
      <c r="A748" s="46" t="s">
        <v>518</v>
      </c>
      <c r="B748" s="46">
        <f>(B746-B747)</f>
        <v>97.870944000000009</v>
      </c>
      <c r="C748" s="1"/>
    </row>
    <row r="749" spans="1:3" x14ac:dyDescent="0.25">
      <c r="A749" s="1"/>
      <c r="B749" s="1"/>
      <c r="C749" s="1"/>
    </row>
    <row r="751" spans="1:3" x14ac:dyDescent="0.25">
      <c r="A751" s="46" t="str">
        <f>Administrativos!C175</f>
        <v>LUIS DAVID ALMEIDA RENDON</v>
      </c>
      <c r="B751" s="46"/>
      <c r="C751" s="1"/>
    </row>
    <row r="752" spans="1:3" x14ac:dyDescent="0.25">
      <c r="A752" s="46"/>
      <c r="B752" s="46"/>
      <c r="C752" s="1"/>
    </row>
    <row r="753" spans="1:3" x14ac:dyDescent="0.25">
      <c r="A753" s="46"/>
      <c r="B753" s="46"/>
      <c r="C753" s="1"/>
    </row>
    <row r="754" spans="1:3" x14ac:dyDescent="0.25">
      <c r="A754" s="46"/>
      <c r="B754" s="46"/>
      <c r="C754" s="1"/>
    </row>
    <row r="755" spans="1:3" x14ac:dyDescent="0.25">
      <c r="A755" s="46" t="s">
        <v>519</v>
      </c>
      <c r="B755" s="46">
        <f>Administrativos!I175</f>
        <v>2293</v>
      </c>
      <c r="C755" s="1"/>
    </row>
    <row r="756" spans="1:3" x14ac:dyDescent="0.25">
      <c r="A756" s="46" t="s">
        <v>511</v>
      </c>
      <c r="B756" s="46">
        <v>285.45999999999998</v>
      </c>
      <c r="C756" s="1"/>
    </row>
    <row r="757" spans="1:3" x14ac:dyDescent="0.25">
      <c r="A757" s="46" t="s">
        <v>512</v>
      </c>
      <c r="B757" s="46">
        <f>B755-B756</f>
        <v>2007.54</v>
      </c>
      <c r="C757" s="1"/>
    </row>
    <row r="758" spans="1:3" x14ac:dyDescent="0.25">
      <c r="A758" s="46" t="s">
        <v>513</v>
      </c>
      <c r="B758" s="65">
        <v>6.4000000000000001E-2</v>
      </c>
      <c r="C758" s="1"/>
    </row>
    <row r="759" spans="1:3" x14ac:dyDescent="0.25">
      <c r="A759" s="46" t="s">
        <v>514</v>
      </c>
      <c r="B759" s="46">
        <f>B757*B758</f>
        <v>128.48256000000001</v>
      </c>
      <c r="C759" s="1"/>
    </row>
    <row r="760" spans="1:3" x14ac:dyDescent="0.25">
      <c r="A760" s="46" t="s">
        <v>515</v>
      </c>
      <c r="B760" s="46">
        <v>5.55</v>
      </c>
      <c r="C760" s="1"/>
    </row>
    <row r="761" spans="1:3" x14ac:dyDescent="0.25">
      <c r="A761" s="46" t="s">
        <v>516</v>
      </c>
      <c r="B761" s="46">
        <f>B759+B760</f>
        <v>134.03256000000002</v>
      </c>
      <c r="C761" s="1"/>
    </row>
    <row r="762" spans="1:3" x14ac:dyDescent="0.25">
      <c r="A762" s="46" t="s">
        <v>517</v>
      </c>
      <c r="B762" s="46">
        <v>174.75</v>
      </c>
      <c r="C762" s="1"/>
    </row>
    <row r="763" spans="1:3" x14ac:dyDescent="0.25">
      <c r="A763" s="46" t="s">
        <v>518</v>
      </c>
      <c r="B763" s="46">
        <f>(B761-B762)</f>
        <v>-40.717439999999982</v>
      </c>
      <c r="C763" s="1"/>
    </row>
    <row r="768" spans="1:3" x14ac:dyDescent="0.25">
      <c r="A768" s="46" t="str">
        <f>Administrativos!C177</f>
        <v>ALFREDO ALVAREZ HUERTA</v>
      </c>
      <c r="B768" s="46"/>
      <c r="C768" s="1"/>
    </row>
    <row r="769" spans="1:3" x14ac:dyDescent="0.25">
      <c r="A769" s="46"/>
      <c r="B769" s="46"/>
      <c r="C769" s="1"/>
    </row>
    <row r="770" spans="1:3" x14ac:dyDescent="0.25">
      <c r="A770" s="46"/>
      <c r="B770" s="46"/>
      <c r="C770" s="1"/>
    </row>
    <row r="771" spans="1:3" x14ac:dyDescent="0.25">
      <c r="A771" s="46"/>
      <c r="B771" s="46"/>
      <c r="C771" s="1"/>
    </row>
    <row r="772" spans="1:3" x14ac:dyDescent="0.25">
      <c r="A772" s="46" t="s">
        <v>519</v>
      </c>
      <c r="B772" s="46">
        <f>Administrativos!I177</f>
        <v>4000</v>
      </c>
      <c r="C772" s="1"/>
    </row>
    <row r="773" spans="1:3" x14ac:dyDescent="0.25">
      <c r="A773" s="46" t="s">
        <v>511</v>
      </c>
      <c r="B773" s="46">
        <v>2422.81</v>
      </c>
      <c r="C773" s="1"/>
    </row>
    <row r="774" spans="1:3" x14ac:dyDescent="0.25">
      <c r="A774" s="46" t="s">
        <v>512</v>
      </c>
      <c r="B774" s="46">
        <f>B772-B773</f>
        <v>1577.19</v>
      </c>
      <c r="C774" s="1"/>
    </row>
    <row r="775" spans="1:3" x14ac:dyDescent="0.25">
      <c r="A775" s="46" t="s">
        <v>513</v>
      </c>
      <c r="B775" s="65">
        <v>0.10879999999999999</v>
      </c>
      <c r="C775" s="1"/>
    </row>
    <row r="776" spans="1:3" x14ac:dyDescent="0.25">
      <c r="A776" s="46" t="s">
        <v>514</v>
      </c>
      <c r="B776" s="46">
        <f>B774*B775</f>
        <v>171.59827200000001</v>
      </c>
      <c r="C776" s="1"/>
    </row>
    <row r="777" spans="1:3" x14ac:dyDescent="0.25">
      <c r="A777" s="46" t="s">
        <v>515</v>
      </c>
      <c r="B777" s="46">
        <v>142.19999999999999</v>
      </c>
      <c r="C777" s="1"/>
    </row>
    <row r="778" spans="1:3" x14ac:dyDescent="0.25">
      <c r="A778" s="46" t="s">
        <v>516</v>
      </c>
      <c r="B778" s="46">
        <f>B776+B777</f>
        <v>313.798272</v>
      </c>
      <c r="C778" s="1"/>
    </row>
    <row r="779" spans="1:3" x14ac:dyDescent="0.25">
      <c r="A779" s="46" t="s">
        <v>517</v>
      </c>
      <c r="B779" s="46">
        <v>0</v>
      </c>
      <c r="C779" s="1"/>
    </row>
    <row r="780" spans="1:3" x14ac:dyDescent="0.25">
      <c r="A780" s="46" t="s">
        <v>518</v>
      </c>
      <c r="B780" s="46">
        <f>(B778-B779)</f>
        <v>313.798272</v>
      </c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46" t="str">
        <f>Administrativos!C179</f>
        <v>JAZMIN HERNANDEZ HERMOSILLO</v>
      </c>
      <c r="B784" s="46"/>
      <c r="C784" s="1"/>
    </row>
    <row r="785" spans="1:4" x14ac:dyDescent="0.25">
      <c r="A785" s="46"/>
      <c r="B785" s="46"/>
      <c r="C785" s="1"/>
    </row>
    <row r="786" spans="1:4" x14ac:dyDescent="0.25">
      <c r="A786" s="46"/>
      <c r="B786" s="46"/>
      <c r="C786" s="1"/>
    </row>
    <row r="787" spans="1:4" x14ac:dyDescent="0.25">
      <c r="A787" s="46"/>
      <c r="B787" s="46"/>
      <c r="C787" s="1"/>
    </row>
    <row r="788" spans="1:4" x14ac:dyDescent="0.25">
      <c r="A788" s="46" t="s">
        <v>519</v>
      </c>
      <c r="B788" s="46">
        <f>Administrativos!I179</f>
        <v>2600</v>
      </c>
      <c r="C788" s="1"/>
    </row>
    <row r="789" spans="1:4" x14ac:dyDescent="0.25">
      <c r="A789" s="46" t="s">
        <v>511</v>
      </c>
      <c r="B789" s="46">
        <v>2422.81</v>
      </c>
      <c r="C789" s="1"/>
    </row>
    <row r="790" spans="1:4" x14ac:dyDescent="0.25">
      <c r="A790" s="46" t="s">
        <v>512</v>
      </c>
      <c r="B790" s="46">
        <f>B788-B789</f>
        <v>177.19000000000005</v>
      </c>
      <c r="C790" s="1"/>
    </row>
    <row r="791" spans="1:4" x14ac:dyDescent="0.25">
      <c r="A791" s="46" t="s">
        <v>513</v>
      </c>
      <c r="B791" s="65">
        <v>0.10879999999999999</v>
      </c>
      <c r="C791" s="1"/>
    </row>
    <row r="792" spans="1:4" x14ac:dyDescent="0.25">
      <c r="A792" s="46" t="s">
        <v>514</v>
      </c>
      <c r="B792" s="46">
        <f>B790*B791</f>
        <v>19.278272000000005</v>
      </c>
      <c r="C792" s="1"/>
    </row>
    <row r="793" spans="1:4" x14ac:dyDescent="0.25">
      <c r="A793" s="46" t="s">
        <v>515</v>
      </c>
      <c r="B793" s="46">
        <v>142.19999999999999</v>
      </c>
      <c r="C793" s="1"/>
    </row>
    <row r="794" spans="1:4" x14ac:dyDescent="0.25">
      <c r="A794" s="46" t="s">
        <v>516</v>
      </c>
      <c r="B794" s="46">
        <f>B792+B793</f>
        <v>161.478272</v>
      </c>
      <c r="C794" s="1"/>
    </row>
    <row r="795" spans="1:4" x14ac:dyDescent="0.25">
      <c r="A795" s="46" t="s">
        <v>517</v>
      </c>
      <c r="B795" s="46">
        <v>160.35</v>
      </c>
      <c r="C795" s="1"/>
    </row>
    <row r="796" spans="1:4" x14ac:dyDescent="0.25">
      <c r="A796" s="46" t="s">
        <v>518</v>
      </c>
      <c r="B796" s="46">
        <f>(B794-B795)</f>
        <v>1.1282720000000097</v>
      </c>
      <c r="C796" s="1"/>
    </row>
    <row r="797" spans="1:4" x14ac:dyDescent="0.25">
      <c r="A797" s="1"/>
      <c r="B797" s="1"/>
      <c r="C797" s="1"/>
    </row>
    <row r="800" spans="1:4" x14ac:dyDescent="0.25">
      <c r="A800" s="46" t="str">
        <f>Administrativos!C180</f>
        <v>LIZBETH ALEJANDRA SALAZAR VENEGAS</v>
      </c>
      <c r="B800" s="46"/>
      <c r="C800" s="1"/>
      <c r="D800" s="1"/>
    </row>
    <row r="801" spans="1:4" x14ac:dyDescent="0.25">
      <c r="A801" s="46"/>
      <c r="B801" s="46"/>
      <c r="C801" s="1"/>
      <c r="D801" s="1"/>
    </row>
    <row r="802" spans="1:4" x14ac:dyDescent="0.25">
      <c r="A802" s="46"/>
      <c r="B802" s="46"/>
      <c r="C802" s="1"/>
      <c r="D802" s="1"/>
    </row>
    <row r="803" spans="1:4" x14ac:dyDescent="0.25">
      <c r="A803" s="46"/>
      <c r="B803" s="46"/>
      <c r="C803" s="1"/>
      <c r="D803" s="1"/>
    </row>
    <row r="804" spans="1:4" x14ac:dyDescent="0.25">
      <c r="A804" s="46" t="s">
        <v>519</v>
      </c>
      <c r="B804" s="46">
        <v>2489.5</v>
      </c>
      <c r="C804" s="1"/>
      <c r="D804" s="1"/>
    </row>
    <row r="805" spans="1:4" x14ac:dyDescent="0.25">
      <c r="A805" s="46" t="s">
        <v>511</v>
      </c>
      <c r="B805" s="46">
        <v>2422.81</v>
      </c>
      <c r="C805" s="1"/>
      <c r="D805" s="1"/>
    </row>
    <row r="806" spans="1:4" x14ac:dyDescent="0.25">
      <c r="A806" s="46" t="s">
        <v>512</v>
      </c>
      <c r="B806" s="46">
        <f>B804-B805</f>
        <v>66.690000000000055</v>
      </c>
      <c r="C806" s="1"/>
      <c r="D806" s="1"/>
    </row>
    <row r="807" spans="1:4" x14ac:dyDescent="0.25">
      <c r="A807" s="46" t="s">
        <v>513</v>
      </c>
      <c r="B807" s="65">
        <v>0.10879999999999999</v>
      </c>
      <c r="C807" s="1"/>
      <c r="D807" s="1"/>
    </row>
    <row r="808" spans="1:4" x14ac:dyDescent="0.25">
      <c r="A808" s="46" t="s">
        <v>514</v>
      </c>
      <c r="B808" s="46">
        <f>B806*B807</f>
        <v>7.2558720000000054</v>
      </c>
      <c r="C808" s="1"/>
      <c r="D808" s="1"/>
    </row>
    <row r="809" spans="1:4" x14ac:dyDescent="0.25">
      <c r="A809" s="46" t="s">
        <v>515</v>
      </c>
      <c r="B809" s="46">
        <v>142.19999999999999</v>
      </c>
      <c r="C809" s="1"/>
      <c r="D809" s="1"/>
    </row>
    <row r="810" spans="1:4" x14ac:dyDescent="0.25">
      <c r="A810" s="46" t="s">
        <v>516</v>
      </c>
      <c r="B810" s="46">
        <f>B808+B809</f>
        <v>149.455872</v>
      </c>
      <c r="C810" s="1"/>
      <c r="D810" s="1"/>
    </row>
    <row r="811" spans="1:4" x14ac:dyDescent="0.25">
      <c r="A811" s="46" t="s">
        <v>517</v>
      </c>
      <c r="B811" s="46">
        <v>160.35</v>
      </c>
      <c r="C811" s="1"/>
      <c r="D811" s="1"/>
    </row>
    <row r="812" spans="1:4" x14ac:dyDescent="0.25">
      <c r="A812" s="46" t="s">
        <v>518</v>
      </c>
      <c r="B812" s="46">
        <f>(B810-B811)</f>
        <v>-10.894127999999995</v>
      </c>
      <c r="C812" s="1"/>
      <c r="D812" s="1"/>
    </row>
    <row r="813" spans="1:4" x14ac:dyDescent="0.25">
      <c r="A813" s="1"/>
      <c r="B813" s="1"/>
      <c r="C813" s="1"/>
      <c r="D813" s="1"/>
    </row>
    <row r="817" spans="1:3" x14ac:dyDescent="0.25">
      <c r="A817" s="46" t="str">
        <f>Administrativos!C181</f>
        <v>MIRIAM ISABEL HERMOSILLO LOPEZ</v>
      </c>
      <c r="B817" s="46"/>
      <c r="C817" s="1"/>
    </row>
    <row r="818" spans="1:3" x14ac:dyDescent="0.25">
      <c r="A818" s="46"/>
      <c r="B818" s="46"/>
      <c r="C818" s="1"/>
    </row>
    <row r="819" spans="1:3" x14ac:dyDescent="0.25">
      <c r="A819" s="46"/>
      <c r="B819" s="46"/>
      <c r="C819" s="1"/>
    </row>
    <row r="820" spans="1:3" x14ac:dyDescent="0.25">
      <c r="A820" s="46"/>
      <c r="B820" s="46"/>
      <c r="C820" s="1"/>
    </row>
    <row r="821" spans="1:3" x14ac:dyDescent="0.25">
      <c r="A821" s="46" t="s">
        <v>519</v>
      </c>
      <c r="B821" s="46">
        <v>1921.6</v>
      </c>
      <c r="C821" s="1"/>
    </row>
    <row r="822" spans="1:3" x14ac:dyDescent="0.25">
      <c r="A822" s="46" t="s">
        <v>511</v>
      </c>
      <c r="B822" s="46">
        <v>285.45999999999998</v>
      </c>
      <c r="C822" s="1"/>
    </row>
    <row r="823" spans="1:3" x14ac:dyDescent="0.25">
      <c r="A823" s="46" t="s">
        <v>512</v>
      </c>
      <c r="B823" s="46">
        <f>B821-B822</f>
        <v>1636.1399999999999</v>
      </c>
      <c r="C823" s="1"/>
    </row>
    <row r="824" spans="1:3" x14ac:dyDescent="0.25">
      <c r="A824" s="46" t="s">
        <v>513</v>
      </c>
      <c r="B824" s="65">
        <v>6.4000000000000001E-2</v>
      </c>
      <c r="C824" s="1"/>
    </row>
    <row r="825" spans="1:3" x14ac:dyDescent="0.25">
      <c r="A825" s="46" t="s">
        <v>514</v>
      </c>
      <c r="B825" s="46">
        <f>B823*B824</f>
        <v>104.71296</v>
      </c>
      <c r="C825" s="1"/>
    </row>
    <row r="826" spans="1:3" x14ac:dyDescent="0.25">
      <c r="A826" s="46" t="s">
        <v>515</v>
      </c>
      <c r="B826" s="46">
        <v>5.55</v>
      </c>
      <c r="C826" s="1"/>
    </row>
    <row r="827" spans="1:3" x14ac:dyDescent="0.25">
      <c r="A827" s="46" t="s">
        <v>516</v>
      </c>
      <c r="B827" s="46">
        <f>B825+B826</f>
        <v>110.26295999999999</v>
      </c>
      <c r="C827" s="1"/>
    </row>
    <row r="828" spans="1:3" x14ac:dyDescent="0.25">
      <c r="A828" s="46" t="s">
        <v>517</v>
      </c>
      <c r="B828" s="46">
        <v>188.7</v>
      </c>
      <c r="C828" s="1"/>
    </row>
    <row r="829" spans="1:3" x14ac:dyDescent="0.25">
      <c r="A829" s="46" t="s">
        <v>518</v>
      </c>
      <c r="B829" s="46">
        <f>(B827-B828)</f>
        <v>-78.437039999999996</v>
      </c>
      <c r="C829" s="1"/>
    </row>
    <row r="830" spans="1:3" x14ac:dyDescent="0.25">
      <c r="A830" s="1"/>
      <c r="B830" s="1"/>
      <c r="C830" s="1"/>
    </row>
    <row r="833" spans="1:3" x14ac:dyDescent="0.25">
      <c r="A833" s="46" t="str">
        <f>Administrativos!C76</f>
        <v>CARLOS OSWALDO YANOWSKY GONZALEZ</v>
      </c>
      <c r="B833" s="46"/>
      <c r="C833" s="1"/>
    </row>
    <row r="834" spans="1:3" x14ac:dyDescent="0.25">
      <c r="A834" s="46"/>
      <c r="B834" s="46"/>
      <c r="C834" s="1"/>
    </row>
    <row r="835" spans="1:3" x14ac:dyDescent="0.25">
      <c r="A835" s="46"/>
      <c r="B835" s="46"/>
      <c r="C835" s="1"/>
    </row>
    <row r="836" spans="1:3" x14ac:dyDescent="0.25">
      <c r="A836" s="46"/>
      <c r="B836" s="46"/>
      <c r="C836" s="1"/>
    </row>
    <row r="837" spans="1:3" x14ac:dyDescent="0.25">
      <c r="A837" s="46" t="s">
        <v>519</v>
      </c>
      <c r="B837" s="46">
        <v>3791.1</v>
      </c>
      <c r="C837" s="1"/>
    </row>
    <row r="838" spans="1:3" x14ac:dyDescent="0.25">
      <c r="A838" s="46" t="s">
        <v>511</v>
      </c>
      <c r="B838" s="46">
        <v>2422.81</v>
      </c>
      <c r="C838" s="1"/>
    </row>
    <row r="839" spans="1:3" x14ac:dyDescent="0.25">
      <c r="A839" s="46" t="s">
        <v>512</v>
      </c>
      <c r="B839" s="46">
        <f>B837-B838</f>
        <v>1368.29</v>
      </c>
      <c r="C839" s="1"/>
    </row>
    <row r="840" spans="1:3" x14ac:dyDescent="0.25">
      <c r="A840" s="46" t="s">
        <v>513</v>
      </c>
      <c r="B840" s="65">
        <v>0.10879999999999999</v>
      </c>
      <c r="C840" s="1"/>
    </row>
    <row r="841" spans="1:3" x14ac:dyDescent="0.25">
      <c r="A841" s="46" t="s">
        <v>514</v>
      </c>
      <c r="B841" s="46">
        <f>B839*B840</f>
        <v>148.86995199999998</v>
      </c>
      <c r="C841" s="1"/>
    </row>
    <row r="842" spans="1:3" x14ac:dyDescent="0.25">
      <c r="A842" s="46" t="s">
        <v>515</v>
      </c>
      <c r="B842" s="46">
        <v>142.19999999999999</v>
      </c>
      <c r="C842" s="1"/>
    </row>
    <row r="843" spans="1:3" x14ac:dyDescent="0.25">
      <c r="A843" s="46" t="s">
        <v>516</v>
      </c>
      <c r="B843" s="46">
        <f>B841+B842</f>
        <v>291.06995199999994</v>
      </c>
      <c r="C843" s="1"/>
    </row>
    <row r="844" spans="1:3" x14ac:dyDescent="0.25">
      <c r="A844" s="46" t="s">
        <v>517</v>
      </c>
      <c r="B844" s="46">
        <v>0</v>
      </c>
      <c r="C844" s="1"/>
    </row>
    <row r="845" spans="1:3" x14ac:dyDescent="0.25">
      <c r="A845" s="46" t="s">
        <v>518</v>
      </c>
      <c r="B845" s="46">
        <f>(B843-B844)</f>
        <v>291.06995199999994</v>
      </c>
      <c r="C845" s="1"/>
    </row>
    <row r="847" spans="1:3" x14ac:dyDescent="0.25">
      <c r="B847" s="46">
        <f>B837-B845</f>
        <v>3500.0300480000001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Administrativos</vt:lpstr>
      <vt:lpstr>Fortalecimiento</vt:lpstr>
      <vt:lpstr>Hoja3</vt:lpstr>
      <vt:lpstr>Hoja4</vt:lpstr>
      <vt:lpstr>Fortalecimiento!Print_Area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ASUS</cp:lastModifiedBy>
  <cp:lastPrinted>2016-10-26T15:51:05Z</cp:lastPrinted>
  <dcterms:created xsi:type="dcterms:W3CDTF">2015-12-18T16:14:16Z</dcterms:created>
  <dcterms:modified xsi:type="dcterms:W3CDTF">2018-03-08T18:31:46Z</dcterms:modified>
</cp:coreProperties>
</file>